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3" sheetId="3" r:id="rId1"/>
  </sheets>
  <calcPr calcId="145621"/>
</workbook>
</file>

<file path=xl/calcChain.xml><?xml version="1.0" encoding="utf-8"?>
<calcChain xmlns="http://schemas.openxmlformats.org/spreadsheetml/2006/main">
  <c r="I23" i="3" l="1"/>
  <c r="I22" i="3"/>
  <c r="DY6" i="3"/>
  <c r="DX6" i="3"/>
  <c r="DT6" i="3"/>
  <c r="DS6" i="3"/>
  <c r="DO6" i="3"/>
  <c r="DN6" i="3"/>
  <c r="DJ6" i="3"/>
  <c r="DI6" i="3"/>
  <c r="DE6" i="3"/>
  <c r="DD6" i="3"/>
  <c r="CZ6" i="3"/>
  <c r="CY6" i="3"/>
  <c r="CU6" i="3"/>
  <c r="CT6" i="3"/>
  <c r="CP6" i="3"/>
  <c r="CO6" i="3"/>
  <c r="CK6" i="3"/>
  <c r="CJ6" i="3"/>
  <c r="CF6" i="3"/>
  <c r="CE6" i="3"/>
  <c r="CA6" i="3"/>
  <c r="BZ6" i="3"/>
  <c r="BV6" i="3"/>
  <c r="BU6" i="3"/>
  <c r="BQ6" i="3"/>
  <c r="BP6" i="3"/>
  <c r="BL6" i="3"/>
  <c r="BK6" i="3"/>
  <c r="BG6" i="3"/>
  <c r="BF6" i="3"/>
  <c r="BB6" i="3"/>
  <c r="BA6" i="3"/>
  <c r="AW6" i="3"/>
  <c r="AV6" i="3"/>
  <c r="AR6" i="3"/>
  <c r="AQ6" i="3"/>
  <c r="AM6" i="3"/>
  <c r="AL6" i="3"/>
  <c r="AH6" i="3"/>
  <c r="AG6" i="3"/>
  <c r="AC6" i="3"/>
  <c r="AB6" i="3"/>
  <c r="X6" i="3"/>
  <c r="W6" i="3"/>
  <c r="S6" i="3"/>
  <c r="R6" i="3"/>
  <c r="N6" i="3"/>
  <c r="M6" i="3"/>
  <c r="I6" i="3"/>
  <c r="H6" i="3"/>
  <c r="D6" i="3"/>
  <c r="C6" i="3" l="1"/>
  <c r="AU6" i="3" l="1"/>
  <c r="V6" i="3" l="1"/>
  <c r="AP6" i="3" l="1"/>
  <c r="BO6" i="3" l="1"/>
  <c r="AZ6" i="3" l="1"/>
  <c r="DM6" i="3" l="1"/>
  <c r="AF6" i="3" l="1"/>
  <c r="Q6" i="3" l="1"/>
  <c r="L6" i="3" l="1"/>
  <c r="BE6" i="3" l="1"/>
  <c r="DR6" i="3" l="1"/>
  <c r="DW6" i="3"/>
  <c r="DH6" i="3" l="1"/>
  <c r="DC6" i="3" l="1"/>
  <c r="CX6" i="3" l="1"/>
  <c r="CS6" i="3" l="1"/>
  <c r="CN6" i="3" l="1"/>
  <c r="CI6" i="3" l="1"/>
  <c r="CD6" i="3" l="1"/>
  <c r="BY6" i="3" l="1"/>
  <c r="BT6" i="3" l="1"/>
  <c r="BJ6" i="3" l="1"/>
  <c r="AK6" i="3" l="1"/>
  <c r="AA6" i="3" l="1"/>
  <c r="G6" i="3" l="1"/>
  <c r="B6" i="3" l="1"/>
  <c r="I19" i="3" s="1"/>
</calcChain>
</file>

<file path=xl/sharedStrings.xml><?xml version="1.0" encoding="utf-8"?>
<sst xmlns="http://schemas.openxmlformats.org/spreadsheetml/2006/main" count="587" uniqueCount="375">
  <si>
    <t>ANTIOQUIA</t>
  </si>
  <si>
    <t>ABEJORRAL</t>
  </si>
  <si>
    <t>AMAGA</t>
  </si>
  <si>
    <t>ANDES</t>
  </si>
  <si>
    <t>BELLO</t>
  </si>
  <si>
    <t>BETANIA</t>
  </si>
  <si>
    <t>CAMPAMENTO</t>
  </si>
  <si>
    <t>CARAMANTA</t>
  </si>
  <si>
    <t>COCORNA</t>
  </si>
  <si>
    <t>CONCORDIA</t>
  </si>
  <si>
    <t>ENVIGADO</t>
  </si>
  <si>
    <t>FREDONIA</t>
  </si>
  <si>
    <t>GIRARDOTA</t>
  </si>
  <si>
    <t>GRANADA</t>
  </si>
  <si>
    <t>HISPANIA</t>
  </si>
  <si>
    <t>LIBORINA</t>
  </si>
  <si>
    <t>MARINILLA</t>
  </si>
  <si>
    <t>MONTEBELLO</t>
  </si>
  <si>
    <t>NARIÑO</t>
  </si>
  <si>
    <t>PUEBLORRICO</t>
  </si>
  <si>
    <t>SALGAR</t>
  </si>
  <si>
    <t>SAN CARLOS</t>
  </si>
  <si>
    <t>SAN RAFAEL</t>
  </si>
  <si>
    <t>SANTA ROSA DE OSOS</t>
  </si>
  <si>
    <t>SANTO DOMINGO</t>
  </si>
  <si>
    <t>TARSO</t>
  </si>
  <si>
    <t>VALPARAISO</t>
  </si>
  <si>
    <t>VENECIA</t>
  </si>
  <si>
    <t>YARUMAL</t>
  </si>
  <si>
    <t>CAÑASGORDAS</t>
  </si>
  <si>
    <t>DABEIBA</t>
  </si>
  <si>
    <t xml:space="preserve">CAREPA </t>
  </si>
  <si>
    <t>FRONTINO</t>
  </si>
  <si>
    <t>ITUANGO</t>
  </si>
  <si>
    <t>BETULIA</t>
  </si>
  <si>
    <t>ARAUCA</t>
  </si>
  <si>
    <t>CRAVO NORTE</t>
  </si>
  <si>
    <t>TAME</t>
  </si>
  <si>
    <t>ATLANTICO</t>
  </si>
  <si>
    <t>BARRANQUILLA</t>
  </si>
  <si>
    <t>CAMPO DE LA CRUZ</t>
  </si>
  <si>
    <t>PONEDERA</t>
  </si>
  <si>
    <t>SABANALARGA</t>
  </si>
  <si>
    <t>SOLEDAD</t>
  </si>
  <si>
    <t>BOLIVAR</t>
  </si>
  <si>
    <t>ARJONA</t>
  </si>
  <si>
    <t>CARTAGENA</t>
  </si>
  <si>
    <t>MARIA LA BAJA</t>
  </si>
  <si>
    <t>SAN JUAN NEPOMUCENO</t>
  </si>
  <si>
    <t>BOYACA</t>
  </si>
  <si>
    <t>AQUITANIA</t>
  </si>
  <si>
    <t>BELEN</t>
  </si>
  <si>
    <t>DUITAMA</t>
  </si>
  <si>
    <t>PESCA</t>
  </si>
  <si>
    <t>SANTA ROSA DE VITERBO</t>
  </si>
  <si>
    <t xml:space="preserve">SOGAMOSO </t>
  </si>
  <si>
    <t>SUSACON</t>
  </si>
  <si>
    <t>TOTA</t>
  </si>
  <si>
    <t>CHITARAQUE</t>
  </si>
  <si>
    <t>COMBITA</t>
  </si>
  <si>
    <t>JENESANO</t>
  </si>
  <si>
    <t>MONIQUIRA</t>
  </si>
  <si>
    <t xml:space="preserve">PAEZ </t>
  </si>
  <si>
    <t>PAIPA</t>
  </si>
  <si>
    <t>SAMACA</t>
  </si>
  <si>
    <t>SAN LUIS DE GACENO</t>
  </si>
  <si>
    <t>SANTA SOFIA</t>
  </si>
  <si>
    <t>SIACHOQUE</t>
  </si>
  <si>
    <t>TIBANA</t>
  </si>
  <si>
    <t>TOCA</t>
  </si>
  <si>
    <t>TUNJA</t>
  </si>
  <si>
    <t>TURMEQUE</t>
  </si>
  <si>
    <t>TUTA</t>
  </si>
  <si>
    <t>VENTAQUEMADA</t>
  </si>
  <si>
    <t>MIRAFLORES</t>
  </si>
  <si>
    <t>CALDAS</t>
  </si>
  <si>
    <t>AGUADAS</t>
  </si>
  <si>
    <t>ANSERMA</t>
  </si>
  <si>
    <t>CHINCHINA</t>
  </si>
  <si>
    <t>MANIZALES</t>
  </si>
  <si>
    <t>NEIRA</t>
  </si>
  <si>
    <t>NORCASIA</t>
  </si>
  <si>
    <t>PALESTINA</t>
  </si>
  <si>
    <t>RISARALDA</t>
  </si>
  <si>
    <t>SALAMINA</t>
  </si>
  <si>
    <t>SAN JOSE</t>
  </si>
  <si>
    <t>VILLAMARIA</t>
  </si>
  <si>
    <t>CAQUETA</t>
  </si>
  <si>
    <t>FLORENCIA</t>
  </si>
  <si>
    <t>SAN VICENTE DEL CAGUAN</t>
  </si>
  <si>
    <t>CASANARE</t>
  </si>
  <si>
    <t>AGUAZUL</t>
  </si>
  <si>
    <t>HATO COROZAL</t>
  </si>
  <si>
    <t>MANI</t>
  </si>
  <si>
    <t>OROCUE</t>
  </si>
  <si>
    <t>PAZ DE ORIPORO</t>
  </si>
  <si>
    <t>PORE</t>
  </si>
  <si>
    <t>YOPAL</t>
  </si>
  <si>
    <t>CAUCA</t>
  </si>
  <si>
    <t>EL TAMBO</t>
  </si>
  <si>
    <t>CESAR</t>
  </si>
  <si>
    <t>AGUACHICA</t>
  </si>
  <si>
    <t>ASTREA</t>
  </si>
  <si>
    <t>VALLEDUPAR</t>
  </si>
  <si>
    <t>CHIMICHAGUA</t>
  </si>
  <si>
    <t>CHIRIGUANA</t>
  </si>
  <si>
    <t>CURUMANI</t>
  </si>
  <si>
    <t>EL COPEY</t>
  </si>
  <si>
    <t>LA JAGUA DE IBIRICO</t>
  </si>
  <si>
    <t>LA PAZ</t>
  </si>
  <si>
    <t>PUEBLO BELLO</t>
  </si>
  <si>
    <t>SAN DIEGO</t>
  </si>
  <si>
    <t>SAN MARTIN</t>
  </si>
  <si>
    <t>TAMALAMEQUE</t>
  </si>
  <si>
    <t>AGUSTIN CODAZZI</t>
  </si>
  <si>
    <t>CORDOBA</t>
  </si>
  <si>
    <t>CERETE</t>
  </si>
  <si>
    <t>CIENAGA DE ORO</t>
  </si>
  <si>
    <t>LORICA</t>
  </si>
  <si>
    <t>LAS CORDOBAS</t>
  </si>
  <si>
    <t>MONTELIBANO</t>
  </si>
  <si>
    <t xml:space="preserve">MONTERIA </t>
  </si>
  <si>
    <t>PLANETA RICA</t>
  </si>
  <si>
    <t>PUEBLO NUEVO</t>
  </si>
  <si>
    <t>SAHAGUN</t>
  </si>
  <si>
    <t>SAN BERNARDO</t>
  </si>
  <si>
    <t>SAN BERNARDO DEL VIENTO</t>
  </si>
  <si>
    <t>CUNDINAMARCA</t>
  </si>
  <si>
    <t>BOGOTA</t>
  </si>
  <si>
    <t>UBAQUE</t>
  </si>
  <si>
    <t>LA CALERA</t>
  </si>
  <si>
    <t>CAQUEZA</t>
  </si>
  <si>
    <t>CHIPAQUE</t>
  </si>
  <si>
    <t>BOJACA</t>
  </si>
  <si>
    <t>CHAGUANI</t>
  </si>
  <si>
    <t>FACATATIVA</t>
  </si>
  <si>
    <t>GUADUAS</t>
  </si>
  <si>
    <t>PULI</t>
  </si>
  <si>
    <t>QUIPILE</t>
  </si>
  <si>
    <t>SAN FRANCISCO</t>
  </si>
  <si>
    <t>SAN JUAN DE RIO SECO</t>
  </si>
  <si>
    <t>SUBACHOQUE</t>
  </si>
  <si>
    <t>VERGARA</t>
  </si>
  <si>
    <t>VIANI</t>
  </si>
  <si>
    <t>VILLETA</t>
  </si>
  <si>
    <t>ARBELAEZ</t>
  </si>
  <si>
    <t>SILVANIA</t>
  </si>
  <si>
    <t>FUSAGASUGA</t>
  </si>
  <si>
    <t>GIRARDOT</t>
  </si>
  <si>
    <t>JERUSALEN</t>
  </si>
  <si>
    <t>LA MESA</t>
  </si>
  <si>
    <t>NILO</t>
  </si>
  <si>
    <t>PANDI</t>
  </si>
  <si>
    <t>TENA</t>
  </si>
  <si>
    <t>TOCAIMA</t>
  </si>
  <si>
    <t>VIOTA</t>
  </si>
  <si>
    <t>CARMEN DE CARUPA</t>
  </si>
  <si>
    <t xml:space="preserve">CHOCONTA </t>
  </si>
  <si>
    <t>FUQUENE</t>
  </si>
  <si>
    <t xml:space="preserve">GACHETA </t>
  </si>
  <si>
    <t>LA PALMA</t>
  </si>
  <si>
    <t>LENGUAZAQUE</t>
  </si>
  <si>
    <t>MACHETA</t>
  </si>
  <si>
    <t>PACHO</t>
  </si>
  <si>
    <t>SIMIJACA</t>
  </si>
  <si>
    <t>SUPATA</t>
  </si>
  <si>
    <t>TABIO</t>
  </si>
  <si>
    <t>VILLAPINZON</t>
  </si>
  <si>
    <t>YACOPI</t>
  </si>
  <si>
    <t>ZIPAQUIRA</t>
  </si>
  <si>
    <t>EL COLEGIO</t>
  </si>
  <si>
    <t>GUAJIRA</t>
  </si>
  <si>
    <t>BARRANCAS</t>
  </si>
  <si>
    <t xml:space="preserve">FONSECA </t>
  </si>
  <si>
    <t>MAICAO</t>
  </si>
  <si>
    <t>RIOHACHA</t>
  </si>
  <si>
    <t>SAN JUAN DEL CESAR</t>
  </si>
  <si>
    <t>VILLANUEVA</t>
  </si>
  <si>
    <t>HUILA</t>
  </si>
  <si>
    <t>ACEVEDO</t>
  </si>
  <si>
    <t>GARZON</t>
  </si>
  <si>
    <t>GIGANTE</t>
  </si>
  <si>
    <t>LA PLATA</t>
  </si>
  <si>
    <t>NATAGA</t>
  </si>
  <si>
    <t>NEIVA</t>
  </si>
  <si>
    <t>PITALITO</t>
  </si>
  <si>
    <t>SAN AGUSTIN</t>
  </si>
  <si>
    <t>SANTA MARIA</t>
  </si>
  <si>
    <t>TARQUI</t>
  </si>
  <si>
    <t>TELLO</t>
  </si>
  <si>
    <t>TIMANA</t>
  </si>
  <si>
    <t>CAMPOALEGRE</t>
  </si>
  <si>
    <t>SALADOBLANCO</t>
  </si>
  <si>
    <t>MAGDALENA</t>
  </si>
  <si>
    <t>ARACATACA</t>
  </si>
  <si>
    <t>CERRO DE SAN ANTONIO</t>
  </si>
  <si>
    <t>CHIBOLO</t>
  </si>
  <si>
    <t>CIENAGA</t>
  </si>
  <si>
    <t>EL PIÑON</t>
  </si>
  <si>
    <t>FUNDACIÓN</t>
  </si>
  <si>
    <t>PLATO</t>
  </si>
  <si>
    <t>SANTA MARTA</t>
  </si>
  <si>
    <t>META</t>
  </si>
  <si>
    <t>PUERTO CARREÑO</t>
  </si>
  <si>
    <t>PUERTO GAITAN</t>
  </si>
  <si>
    <t xml:space="preserve">RESTREPO </t>
  </si>
  <si>
    <t>VILLAVICENCIO</t>
  </si>
  <si>
    <t>SAN CARLOS DE GUAROA</t>
  </si>
  <si>
    <t>NORTE DE SANTANDER</t>
  </si>
  <si>
    <t>PUTUMAYO</t>
  </si>
  <si>
    <t>QUINDIO</t>
  </si>
  <si>
    <t>SUCRE</t>
  </si>
  <si>
    <t>TOLIMA</t>
  </si>
  <si>
    <t>VALLE DEL CAUCA</t>
  </si>
  <si>
    <t>VICHADA</t>
  </si>
  <si>
    <t>IPIALES</t>
  </si>
  <si>
    <t>MALLAMA</t>
  </si>
  <si>
    <t>PASTO</t>
  </si>
  <si>
    <t>PUPIALES</t>
  </si>
  <si>
    <t>SANDONA</t>
  </si>
  <si>
    <t>TUQUERRES</t>
  </si>
  <si>
    <t>CUCUTA</t>
  </si>
  <si>
    <t>EL CARMEN</t>
  </si>
  <si>
    <t>LABATECA</t>
  </si>
  <si>
    <t>EL ZULIA</t>
  </si>
  <si>
    <t>PAMPLONITA</t>
  </si>
  <si>
    <t>SALAZAR DE LAS PALMAS</t>
  </si>
  <si>
    <t>SIBUNDOY</t>
  </si>
  <si>
    <t>PUERTO ASIS</t>
  </si>
  <si>
    <t>PUERTO GUZMAN</t>
  </si>
  <si>
    <t>ARMENIA</t>
  </si>
  <si>
    <t>CALARCA</t>
  </si>
  <si>
    <t>GENOVA</t>
  </si>
  <si>
    <t>APIA</t>
  </si>
  <si>
    <t>BALBOA</t>
  </si>
  <si>
    <t>PEREIRA</t>
  </si>
  <si>
    <t>PUEBLO RICO</t>
  </si>
  <si>
    <t>SANTA ROSA DE CABAL</t>
  </si>
  <si>
    <t>SANTANDER</t>
  </si>
  <si>
    <t>BUCARAMANGA</t>
  </si>
  <si>
    <t>RIONEGRO</t>
  </si>
  <si>
    <t>BARRANCABERMEJA</t>
  </si>
  <si>
    <t>CHARALA</t>
  </si>
  <si>
    <t>CIMITARRA</t>
  </si>
  <si>
    <t>OCAMONTE</t>
  </si>
  <si>
    <t>OIBA</t>
  </si>
  <si>
    <t>SAN GIL</t>
  </si>
  <si>
    <t>VELEZ</t>
  </si>
  <si>
    <t>EL PLAYON</t>
  </si>
  <si>
    <t>COROZAL</t>
  </si>
  <si>
    <t>GALERAS</t>
  </si>
  <si>
    <t>LA UNION</t>
  </si>
  <si>
    <t>OVEJAS</t>
  </si>
  <si>
    <t xml:space="preserve">SAN PEDRO </t>
  </si>
  <si>
    <t>SAN JUAN DE BETULIA</t>
  </si>
  <si>
    <t>SINCE</t>
  </si>
  <si>
    <t>SINCELEJO</t>
  </si>
  <si>
    <t>TOLUVIEJO</t>
  </si>
  <si>
    <t>PIEDRAS</t>
  </si>
  <si>
    <t>ATACO</t>
  </si>
  <si>
    <t>CAJAMARCA</t>
  </si>
  <si>
    <t>CHAPARRAL</t>
  </si>
  <si>
    <t>COELLO</t>
  </si>
  <si>
    <t>CUNDAY</t>
  </si>
  <si>
    <t>ESPINAL</t>
  </si>
  <si>
    <t>FALAN</t>
  </si>
  <si>
    <t>FRESNO</t>
  </si>
  <si>
    <t xml:space="preserve">IBAGUE </t>
  </si>
  <si>
    <t>GUAMO</t>
  </si>
  <si>
    <t>NATAGAIMA</t>
  </si>
  <si>
    <t>LIBANO</t>
  </si>
  <si>
    <t>ICONONZO</t>
  </si>
  <si>
    <t>LA DORADA</t>
  </si>
  <si>
    <t>ORTEGA</t>
  </si>
  <si>
    <t>PLANADAS</t>
  </si>
  <si>
    <t>PRADO</t>
  </si>
  <si>
    <t>PURIFICACIÓN</t>
  </si>
  <si>
    <t>RIOBLANCO</t>
  </si>
  <si>
    <t>ROVIRA</t>
  </si>
  <si>
    <t>RONCESVALLES</t>
  </si>
  <si>
    <t>SALDAÑA</t>
  </si>
  <si>
    <t>VALLE DE SAN JUAN</t>
  </si>
  <si>
    <t xml:space="preserve">VILLARRICA </t>
  </si>
  <si>
    <t>ANZOATEGUI</t>
  </si>
  <si>
    <t>BUENAVENTURA</t>
  </si>
  <si>
    <t>DARIEN</t>
  </si>
  <si>
    <t>GINEBRA</t>
  </si>
  <si>
    <t>TULUA</t>
  </si>
  <si>
    <t>YOTOCO</t>
  </si>
  <si>
    <t>BUGA</t>
  </si>
  <si>
    <t>RIOFRIO</t>
  </si>
  <si>
    <t>GUACARI</t>
  </si>
  <si>
    <t>RESTREPO</t>
  </si>
  <si>
    <t>CALI</t>
  </si>
  <si>
    <t>DAGUA</t>
  </si>
  <si>
    <t>LA CUMBRE</t>
  </si>
  <si>
    <t>PALMIRA</t>
  </si>
  <si>
    <t>ARGELIA</t>
  </si>
  <si>
    <t>CARTAGO</t>
  </si>
  <si>
    <t>EL DOVIO</t>
  </si>
  <si>
    <t>SEVILLA</t>
  </si>
  <si>
    <t>LA VICTORIA</t>
  </si>
  <si>
    <t>UNE</t>
  </si>
  <si>
    <t>JUAN DE ACOSTA</t>
  </si>
  <si>
    <t>DEPARTAMENTO</t>
  </si>
  <si>
    <t>MUNICIPIOS</t>
  </si>
  <si>
    <t>VALOR A CAPITAL CON BENEFICIO DE LA LEY 1731 DE  2014</t>
  </si>
  <si>
    <t>VALOR A CAPITAL SIN BENEFICIO DE LA LEY 1731 DE 2014</t>
  </si>
  <si>
    <t>No.</t>
  </si>
  <si>
    <t>LA CEJA</t>
  </si>
  <si>
    <t>LURUACO</t>
  </si>
  <si>
    <t>ACHI</t>
  </si>
  <si>
    <t>SORACA</t>
  </si>
  <si>
    <t>BOSCONIA</t>
  </si>
  <si>
    <t>FOMEQUE</t>
  </si>
  <si>
    <t>CASTILLA LA NUEVA</t>
  </si>
  <si>
    <t>EL DORADO</t>
  </si>
  <si>
    <t>PIJAO</t>
  </si>
  <si>
    <t>LA CELIA</t>
  </si>
  <si>
    <t>GIRON</t>
  </si>
  <si>
    <t>BUENAVISTA</t>
  </si>
  <si>
    <t>MARIQUITA</t>
  </si>
  <si>
    <t>SANTA ROSALIA</t>
  </si>
  <si>
    <t>TOTAL PROCESOS</t>
  </si>
  <si>
    <t>CANDELARIA</t>
  </si>
  <si>
    <t>MAHATES</t>
  </si>
  <si>
    <t>PUERTO RICO</t>
  </si>
  <si>
    <t>SAN ANTONIO</t>
  </si>
  <si>
    <t>DON MATIAS</t>
  </si>
  <si>
    <t>SAN PEDRO DE URABA</t>
  </si>
  <si>
    <t>COTORRA</t>
  </si>
  <si>
    <t>BARAYA</t>
  </si>
  <si>
    <t xml:space="preserve">PITAL </t>
  </si>
  <si>
    <t xml:space="preserve">POPAYAN </t>
  </si>
  <si>
    <t>INZA</t>
  </si>
  <si>
    <t>SUTATENZA</t>
  </si>
  <si>
    <t>ZETAQUIRA</t>
  </si>
  <si>
    <t>PELAYA</t>
  </si>
  <si>
    <t>18.637.715.,00</t>
  </si>
  <si>
    <t>434.685.88,97</t>
  </si>
  <si>
    <t>41.289.252.00</t>
  </si>
  <si>
    <t>4.2019.700.00</t>
  </si>
  <si>
    <t>8,011,692,00</t>
  </si>
  <si>
    <t>759.993.20</t>
  </si>
  <si>
    <t>4.223..428,25</t>
  </si>
  <si>
    <t>10.289..088,00</t>
  </si>
  <si>
    <t>48.346.696.41</t>
  </si>
  <si>
    <t>2.412,179,55</t>
  </si>
  <si>
    <t>22.259..968,00</t>
  </si>
  <si>
    <t>SANTANDER DE QUILICHAO</t>
  </si>
  <si>
    <t>3.178.335.00</t>
  </si>
  <si>
    <t>6.566.554.00</t>
  </si>
  <si>
    <t>4,403,183,00</t>
  </si>
  <si>
    <t>848..404,60</t>
  </si>
  <si>
    <t>17.984.088.00</t>
  </si>
  <si>
    <t>TOTAL MUNICIPIOS</t>
  </si>
  <si>
    <t>TOTAL DEPARTAMENTOS</t>
  </si>
  <si>
    <t>TOTAL CAPITAL SIN LEY 1731</t>
  </si>
  <si>
    <t>TOTAL CAPITAL CON LEY 1731</t>
  </si>
  <si>
    <t>RESUMEN DE ANEXO</t>
  </si>
  <si>
    <t>SOPETRÁN</t>
  </si>
  <si>
    <t>TÁMESIS</t>
  </si>
  <si>
    <t>MEDELLÍN</t>
  </si>
  <si>
    <t>JERICÓ</t>
  </si>
  <si>
    <t>ANGELÓPOLIS</t>
  </si>
  <si>
    <t>ANZÁ</t>
  </si>
  <si>
    <t>CIUDAD BOLÍVAR</t>
  </si>
  <si>
    <t>EBÉJICO</t>
  </si>
  <si>
    <t>JARDÍN</t>
  </si>
  <si>
    <t>SANTA BÁRBARA</t>
  </si>
  <si>
    <t>SONSÓN</t>
  </si>
  <si>
    <t>MANATÍ</t>
  </si>
  <si>
    <t>ANEXO NÚMERO 2</t>
  </si>
  <si>
    <t>REPELÓN</t>
  </si>
  <si>
    <t>CONVOCATORIA PÚBLICA NÚMERO 35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</si>
</sst>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/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" fontId="0" fillId="2" borderId="11" xfId="0" applyNumberFormat="1" applyFill="1" applyBorder="1"/>
    <xf numFmtId="4" fontId="0" fillId="2" borderId="12" xfId="0" applyNumberFormat="1" applyFill="1" applyBorder="1"/>
    <xf numFmtId="4" fontId="0" fillId="2" borderId="1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 vertical="center" wrapText="1"/>
    </xf>
    <xf numFmtId="4" fontId="0" fillId="2" borderId="12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>
      <alignment horizontal="right"/>
    </xf>
    <xf numFmtId="4" fontId="0" fillId="2" borderId="1" xfId="0" applyNumberFormat="1" applyFill="1" applyBorder="1"/>
    <xf numFmtId="4" fontId="0" fillId="2" borderId="14" xfId="0" applyNumberFormat="1" applyFill="1" applyBorder="1"/>
    <xf numFmtId="4" fontId="0" fillId="2" borderId="24" xfId="0" applyNumberFormat="1" applyFill="1" applyBorder="1" applyAlignment="1">
      <alignment horizontal="right"/>
    </xf>
    <xf numFmtId="4" fontId="0" fillId="2" borderId="25" xfId="0" applyNumberFormat="1" applyFill="1" applyBorder="1" applyAlignment="1">
      <alignment horizontal="right"/>
    </xf>
    <xf numFmtId="4" fontId="0" fillId="2" borderId="24" xfId="0" applyNumberFormat="1" applyFont="1" applyFill="1" applyBorder="1" applyAlignment="1">
      <alignment horizontal="right"/>
    </xf>
    <xf numFmtId="4" fontId="0" fillId="2" borderId="25" xfId="0" applyNumberFormat="1" applyFont="1" applyFill="1" applyBorder="1" applyAlignment="1">
      <alignment horizontal="right"/>
    </xf>
    <xf numFmtId="4" fontId="0" fillId="2" borderId="24" xfId="0" applyNumberFormat="1" applyFont="1" applyFill="1" applyBorder="1" applyAlignment="1">
      <alignment horizontal="right" vertical="center" wrapText="1"/>
    </xf>
    <xf numFmtId="4" fontId="0" fillId="2" borderId="25" xfId="0" applyNumberFormat="1" applyFont="1" applyFill="1" applyBorder="1" applyAlignment="1">
      <alignment horizontal="right"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14" xfId="0" applyNumberFormat="1" applyFont="1" applyFill="1" applyBorder="1" applyAlignment="1">
      <alignment horizontal="right"/>
    </xf>
    <xf numFmtId="43" fontId="0" fillId="2" borderId="16" xfId="0" applyNumberFormat="1" applyFont="1" applyFill="1" applyBorder="1" applyAlignment="1">
      <alignment horizontal="right"/>
    </xf>
    <xf numFmtId="43" fontId="0" fillId="2" borderId="17" xfId="0" applyNumberFormat="1" applyFont="1" applyFill="1" applyBorder="1" applyAlignment="1">
      <alignment horizontal="right"/>
    </xf>
    <xf numFmtId="4" fontId="0" fillId="2" borderId="2" xfId="0" applyNumberFormat="1" applyFill="1" applyBorder="1"/>
    <xf numFmtId="4" fontId="0" fillId="2" borderId="18" xfId="0" applyNumberFormat="1" applyFill="1" applyBorder="1"/>
    <xf numFmtId="4" fontId="0" fillId="2" borderId="11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18" xfId="0" applyNumberFormat="1" applyFill="1" applyBorder="1" applyAlignment="1">
      <alignment horizontal="right"/>
    </xf>
    <xf numFmtId="4" fontId="0" fillId="2" borderId="16" xfId="0" applyNumberFormat="1" applyFill="1" applyBorder="1"/>
    <xf numFmtId="4" fontId="0" fillId="2" borderId="17" xfId="0" applyNumberFormat="1" applyFill="1" applyBorder="1"/>
    <xf numFmtId="4" fontId="0" fillId="2" borderId="29" xfId="0" applyNumberFormat="1" applyFill="1" applyBorder="1"/>
    <xf numFmtId="4" fontId="0" fillId="2" borderId="30" xfId="0" applyNumberFormat="1" applyFill="1" applyBorder="1"/>
    <xf numFmtId="4" fontId="0" fillId="2" borderId="22" xfId="0" applyNumberFormat="1" applyFill="1" applyBorder="1"/>
    <xf numFmtId="43" fontId="0" fillId="2" borderId="1" xfId="0" applyNumberFormat="1" applyFill="1" applyBorder="1" applyAlignment="1">
      <alignment horizontal="right"/>
    </xf>
    <xf numFmtId="43" fontId="0" fillId="2" borderId="14" xfId="0" applyNumberFormat="1" applyFill="1" applyBorder="1" applyAlignment="1">
      <alignment horizontal="right"/>
    </xf>
    <xf numFmtId="43" fontId="0" fillId="2" borderId="16" xfId="0" applyNumberFormat="1" applyFill="1" applyBorder="1" applyAlignment="1">
      <alignment horizontal="right"/>
    </xf>
    <xf numFmtId="43" fontId="0" fillId="2" borderId="17" xfId="0" applyNumberFormat="1" applyFill="1" applyBorder="1" applyAlignment="1">
      <alignment horizontal="right"/>
    </xf>
    <xf numFmtId="4" fontId="0" fillId="2" borderId="16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6" xfId="0" applyNumberFormat="1" applyFont="1" applyFill="1" applyBorder="1"/>
    <xf numFmtId="4" fontId="0" fillId="2" borderId="17" xfId="0" applyNumberFormat="1" applyFont="1" applyFill="1" applyBorder="1"/>
    <xf numFmtId="0" fontId="1" fillId="2" borderId="0" xfId="0" applyFont="1" applyFill="1"/>
    <xf numFmtId="4" fontId="0" fillId="2" borderId="16" xfId="0" applyNumberFormat="1" applyFont="1" applyFill="1" applyBorder="1" applyAlignment="1">
      <alignment horizontal="right"/>
    </xf>
    <xf numFmtId="4" fontId="0" fillId="2" borderId="17" xfId="0" applyNumberFormat="1" applyFont="1" applyFill="1" applyBorder="1" applyAlignment="1">
      <alignment horizontal="right"/>
    </xf>
    <xf numFmtId="4" fontId="0" fillId="2" borderId="0" xfId="0" applyNumberFormat="1" applyFill="1"/>
    <xf numFmtId="4" fontId="0" fillId="2" borderId="6" xfId="0" applyNumberFormat="1" applyFill="1" applyBorder="1"/>
    <xf numFmtId="4" fontId="0" fillId="2" borderId="7" xfId="0" applyNumberFormat="1" applyFill="1" applyBorder="1" applyAlignment="1">
      <alignment wrapText="1"/>
    </xf>
    <xf numFmtId="4" fontId="0" fillId="2" borderId="7" xfId="0" applyNumberFormat="1" applyFill="1" applyBorder="1"/>
    <xf numFmtId="4" fontId="0" fillId="2" borderId="6" xfId="0" applyNumberFormat="1" applyFill="1" applyBorder="1" applyAlignment="1">
      <alignment wrapText="1"/>
    </xf>
    <xf numFmtId="43" fontId="0" fillId="2" borderId="6" xfId="0" applyNumberFormat="1" applyFill="1" applyBorder="1" applyAlignment="1">
      <alignment wrapText="1"/>
    </xf>
    <xf numFmtId="43" fontId="0" fillId="2" borderId="7" xfId="0" applyNumberFormat="1" applyFill="1" applyBorder="1" applyAlignment="1">
      <alignment wrapText="1"/>
    </xf>
    <xf numFmtId="0" fontId="0" fillId="2" borderId="23" xfId="0" applyFill="1" applyBorder="1"/>
    <xf numFmtId="0" fontId="0" fillId="2" borderId="25" xfId="0" applyFill="1" applyBorder="1"/>
    <xf numFmtId="0" fontId="0" fillId="2" borderId="13" xfId="0" applyFill="1" applyBorder="1"/>
    <xf numFmtId="0" fontId="1" fillId="2" borderId="3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6"/>
  <sheetViews>
    <sheetView tabSelected="1" workbookViewId="0">
      <selection activeCell="E2" sqref="E2:J2"/>
    </sheetView>
  </sheetViews>
  <sheetFormatPr baseColWidth="10" defaultRowHeight="15" x14ac:dyDescent="0.25"/>
  <cols>
    <col min="1" max="1" width="20.5703125" bestFit="1" customWidth="1"/>
    <col min="2" max="2" width="4.140625" bestFit="1" customWidth="1"/>
    <col min="3" max="3" width="18.28515625" bestFit="1" customWidth="1"/>
    <col min="4" max="4" width="18.85546875" customWidth="1"/>
    <col min="6" max="6" width="15.85546875" bestFit="1" customWidth="1"/>
    <col min="7" max="7" width="4.140625" bestFit="1" customWidth="1"/>
    <col min="8" max="8" width="26.85546875" bestFit="1" customWidth="1"/>
    <col min="9" max="9" width="19.85546875" customWidth="1"/>
    <col min="11" max="11" width="17.42578125" customWidth="1"/>
    <col min="12" max="12" width="4.140625" bestFit="1" customWidth="1"/>
    <col min="13" max="13" width="18.7109375" customWidth="1"/>
    <col min="14" max="14" width="20" customWidth="1"/>
    <col min="16" max="16" width="23.5703125" bestFit="1" customWidth="1"/>
    <col min="17" max="17" width="4.140625" bestFit="1" customWidth="1"/>
    <col min="18" max="18" width="18.5703125" customWidth="1"/>
    <col min="19" max="19" width="20.7109375" customWidth="1"/>
    <col min="21" max="21" width="23.28515625" bestFit="1" customWidth="1"/>
    <col min="22" max="22" width="4.140625" bestFit="1" customWidth="1"/>
    <col min="23" max="23" width="19.42578125" customWidth="1"/>
    <col min="24" max="24" width="18.7109375" customWidth="1"/>
    <col min="26" max="26" width="16.28515625" customWidth="1"/>
    <col min="27" max="27" width="4.140625" bestFit="1" customWidth="1"/>
    <col min="28" max="28" width="19.28515625" customWidth="1"/>
    <col min="29" max="29" width="20.140625" customWidth="1"/>
    <col min="31" max="31" width="24.5703125" bestFit="1" customWidth="1"/>
    <col min="32" max="32" width="4.140625" bestFit="1" customWidth="1"/>
    <col min="33" max="33" width="19.28515625" customWidth="1"/>
    <col min="34" max="34" width="20.85546875" customWidth="1"/>
    <col min="36" max="36" width="16.140625" customWidth="1"/>
    <col min="37" max="37" width="4.140625" bestFit="1" customWidth="1"/>
    <col min="38" max="38" width="19.140625" customWidth="1"/>
    <col min="39" max="39" width="18.5703125" customWidth="1"/>
    <col min="41" max="41" width="26.5703125" bestFit="1" customWidth="1"/>
    <col min="42" max="42" width="4.140625" bestFit="1" customWidth="1"/>
    <col min="43" max="43" width="20" customWidth="1"/>
    <col min="44" max="44" width="19.28515625" customWidth="1"/>
    <col min="46" max="46" width="19.28515625" bestFit="1" customWidth="1"/>
    <col min="47" max="47" width="4.140625" bestFit="1" customWidth="1"/>
    <col min="48" max="48" width="19" customWidth="1"/>
    <col min="49" max="49" width="19.42578125" customWidth="1"/>
    <col min="51" max="51" width="26" bestFit="1" customWidth="1"/>
    <col min="52" max="52" width="4.140625" bestFit="1" customWidth="1"/>
    <col min="53" max="53" width="17" customWidth="1"/>
    <col min="54" max="54" width="21.42578125" customWidth="1"/>
    <col min="56" max="56" width="21.42578125" bestFit="1" customWidth="1"/>
    <col min="57" max="57" width="4.140625" bestFit="1" customWidth="1"/>
    <col min="58" max="58" width="19.7109375" customWidth="1"/>
    <col min="59" max="59" width="18.7109375" customWidth="1"/>
    <col min="61" max="61" width="19.5703125" bestFit="1" customWidth="1"/>
    <col min="62" max="62" width="4.140625" bestFit="1" customWidth="1"/>
    <col min="63" max="63" width="18" customWidth="1"/>
    <col min="64" max="64" width="19.42578125" customWidth="1"/>
    <col min="66" max="66" width="18" customWidth="1"/>
    <col min="67" max="67" width="4.140625" bestFit="1" customWidth="1"/>
    <col min="68" max="68" width="19.28515625" customWidth="1"/>
    <col min="69" max="69" width="18.85546875" customWidth="1"/>
    <col min="71" max="71" width="23" bestFit="1" customWidth="1"/>
    <col min="72" max="72" width="4.140625" bestFit="1" customWidth="1"/>
    <col min="73" max="73" width="18.85546875" customWidth="1"/>
    <col min="74" max="74" width="19.85546875" customWidth="1"/>
    <col min="76" max="76" width="23.140625" bestFit="1" customWidth="1"/>
    <col min="77" max="77" width="4.140625" bestFit="1" customWidth="1"/>
    <col min="78" max="78" width="18.85546875" customWidth="1"/>
    <col min="79" max="79" width="21.28515625" customWidth="1"/>
    <col min="81" max="81" width="16" customWidth="1"/>
    <col min="82" max="82" width="4.140625" bestFit="1" customWidth="1"/>
    <col min="83" max="83" width="18.28515625" customWidth="1"/>
    <col min="84" max="84" width="20.28515625" customWidth="1"/>
    <col min="86" max="86" width="22.7109375" customWidth="1"/>
    <col min="87" max="87" width="4.140625" bestFit="1" customWidth="1"/>
    <col min="88" max="88" width="21.140625" customWidth="1"/>
    <col min="89" max="89" width="20.140625" customWidth="1"/>
    <col min="91" max="91" width="16.5703125" bestFit="1" customWidth="1"/>
    <col min="92" max="92" width="4.140625" bestFit="1" customWidth="1"/>
    <col min="93" max="93" width="18.5703125" customWidth="1"/>
    <col min="94" max="94" width="20.5703125" customWidth="1"/>
    <col min="96" max="96" width="16.5703125" customWidth="1"/>
    <col min="97" max="97" width="4.140625" bestFit="1" customWidth="1"/>
    <col min="98" max="98" width="18.7109375" customWidth="1"/>
    <col min="99" max="99" width="18.28515625" customWidth="1"/>
    <col min="101" max="101" width="21.42578125" bestFit="1" customWidth="1"/>
    <col min="102" max="102" width="4.140625" bestFit="1" customWidth="1"/>
    <col min="103" max="103" width="17.85546875" customWidth="1"/>
    <col min="104" max="104" width="18.7109375" customWidth="1"/>
    <col min="106" max="106" width="19" bestFit="1" customWidth="1"/>
    <col min="107" max="107" width="4.140625" bestFit="1" customWidth="1"/>
    <col min="108" max="108" width="21" customWidth="1"/>
    <col min="109" max="109" width="20.85546875" customWidth="1"/>
    <col min="111" max="111" width="20.28515625" bestFit="1" customWidth="1"/>
    <col min="112" max="112" width="4.140625" bestFit="1" customWidth="1"/>
    <col min="113" max="113" width="19.28515625" customWidth="1"/>
    <col min="114" max="114" width="18.42578125" customWidth="1"/>
    <col min="116" max="116" width="18.42578125" bestFit="1" customWidth="1"/>
    <col min="117" max="117" width="4.140625" bestFit="1" customWidth="1"/>
    <col min="118" max="118" width="18.28515625" customWidth="1"/>
    <col min="119" max="119" width="18.85546875" customWidth="1"/>
    <col min="121" max="121" width="17.7109375" customWidth="1"/>
    <col min="122" max="122" width="4.140625" bestFit="1" customWidth="1"/>
    <col min="123" max="123" width="19.5703125" customWidth="1"/>
    <col min="124" max="124" width="18.28515625" customWidth="1"/>
    <col min="126" max="126" width="17.140625" bestFit="1" customWidth="1"/>
    <col min="127" max="127" width="4.140625" bestFit="1" customWidth="1"/>
    <col min="128" max="128" width="18" customWidth="1"/>
    <col min="129" max="129" width="19" customWidth="1"/>
  </cols>
  <sheetData>
    <row r="1" spans="1:150" x14ac:dyDescent="0.25">
      <c r="E1" s="102" t="s">
        <v>374</v>
      </c>
      <c r="F1" s="102"/>
      <c r="G1" s="102"/>
      <c r="H1" s="102"/>
      <c r="I1" s="102"/>
      <c r="J1" s="102"/>
    </row>
    <row r="2" spans="1:150" x14ac:dyDescent="0.25">
      <c r="E2" s="102" t="s">
        <v>372</v>
      </c>
      <c r="F2" s="102"/>
      <c r="G2" s="102"/>
      <c r="H2" s="102"/>
      <c r="I2" s="102"/>
      <c r="J2" s="102"/>
    </row>
    <row r="4" spans="1:15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60.75" thickBot="1" x14ac:dyDescent="0.3">
      <c r="A5" s="2" t="s">
        <v>304</v>
      </c>
      <c r="B5" s="2" t="s">
        <v>308</v>
      </c>
      <c r="C5" s="2" t="s">
        <v>307</v>
      </c>
      <c r="D5" s="3" t="s">
        <v>306</v>
      </c>
      <c r="E5" s="1"/>
      <c r="F5" s="4" t="s">
        <v>304</v>
      </c>
      <c r="G5" s="4" t="s">
        <v>308</v>
      </c>
      <c r="H5" s="2" t="s">
        <v>307</v>
      </c>
      <c r="I5" s="3" t="s">
        <v>306</v>
      </c>
      <c r="J5" s="1"/>
      <c r="K5" s="2" t="s">
        <v>304</v>
      </c>
      <c r="L5" s="2" t="s">
        <v>308</v>
      </c>
      <c r="M5" s="2" t="s">
        <v>307</v>
      </c>
      <c r="N5" s="3" t="s">
        <v>306</v>
      </c>
      <c r="O5" s="1"/>
      <c r="P5" s="2" t="s">
        <v>304</v>
      </c>
      <c r="Q5" s="2" t="s">
        <v>308</v>
      </c>
      <c r="R5" s="2" t="s">
        <v>307</v>
      </c>
      <c r="S5" s="3" t="s">
        <v>306</v>
      </c>
      <c r="T5" s="1"/>
      <c r="U5" s="2" t="s">
        <v>304</v>
      </c>
      <c r="V5" s="2" t="s">
        <v>308</v>
      </c>
      <c r="W5" s="2" t="s">
        <v>307</v>
      </c>
      <c r="X5" s="3" t="s">
        <v>306</v>
      </c>
      <c r="Y5" s="1"/>
      <c r="Z5" s="2" t="s">
        <v>304</v>
      </c>
      <c r="AA5" s="2" t="s">
        <v>308</v>
      </c>
      <c r="AB5" s="2" t="s">
        <v>307</v>
      </c>
      <c r="AC5" s="3" t="s">
        <v>306</v>
      </c>
      <c r="AD5" s="1"/>
      <c r="AE5" s="2" t="s">
        <v>304</v>
      </c>
      <c r="AF5" s="2" t="s">
        <v>308</v>
      </c>
      <c r="AG5" s="2" t="s">
        <v>307</v>
      </c>
      <c r="AH5" s="3" t="s">
        <v>306</v>
      </c>
      <c r="AI5" s="1"/>
      <c r="AJ5" s="2" t="s">
        <v>304</v>
      </c>
      <c r="AK5" s="2" t="s">
        <v>308</v>
      </c>
      <c r="AL5" s="2" t="s">
        <v>307</v>
      </c>
      <c r="AM5" s="3" t="s">
        <v>306</v>
      </c>
      <c r="AN5" s="1"/>
      <c r="AO5" s="2" t="s">
        <v>304</v>
      </c>
      <c r="AP5" s="2" t="s">
        <v>308</v>
      </c>
      <c r="AQ5" s="2" t="s">
        <v>307</v>
      </c>
      <c r="AR5" s="3" t="s">
        <v>306</v>
      </c>
      <c r="AS5" s="1"/>
      <c r="AT5" s="2" t="s">
        <v>304</v>
      </c>
      <c r="AU5" s="2" t="s">
        <v>308</v>
      </c>
      <c r="AV5" s="2" t="s">
        <v>307</v>
      </c>
      <c r="AW5" s="3" t="s">
        <v>306</v>
      </c>
      <c r="AX5" s="1"/>
      <c r="AY5" s="2" t="s">
        <v>304</v>
      </c>
      <c r="AZ5" s="2" t="s">
        <v>308</v>
      </c>
      <c r="BA5" s="2" t="s">
        <v>307</v>
      </c>
      <c r="BB5" s="3" t="s">
        <v>306</v>
      </c>
      <c r="BC5" s="1"/>
      <c r="BD5" s="2" t="s">
        <v>304</v>
      </c>
      <c r="BE5" s="2" t="s">
        <v>308</v>
      </c>
      <c r="BF5" s="2" t="s">
        <v>307</v>
      </c>
      <c r="BG5" s="3" t="s">
        <v>306</v>
      </c>
      <c r="BH5" s="1"/>
      <c r="BI5" s="2" t="s">
        <v>304</v>
      </c>
      <c r="BJ5" s="2" t="s">
        <v>308</v>
      </c>
      <c r="BK5" s="2" t="s">
        <v>307</v>
      </c>
      <c r="BL5" s="3" t="s">
        <v>306</v>
      </c>
      <c r="BM5" s="1"/>
      <c r="BN5" s="2" t="s">
        <v>304</v>
      </c>
      <c r="BO5" s="2" t="s">
        <v>308</v>
      </c>
      <c r="BP5" s="2" t="s">
        <v>307</v>
      </c>
      <c r="BQ5" s="3" t="s">
        <v>306</v>
      </c>
      <c r="BR5" s="1"/>
      <c r="BS5" s="2" t="s">
        <v>304</v>
      </c>
      <c r="BT5" s="2" t="s">
        <v>308</v>
      </c>
      <c r="BU5" s="2" t="s">
        <v>307</v>
      </c>
      <c r="BV5" s="3" t="s">
        <v>306</v>
      </c>
      <c r="BW5" s="1"/>
      <c r="BX5" s="2" t="s">
        <v>304</v>
      </c>
      <c r="BY5" s="2" t="s">
        <v>308</v>
      </c>
      <c r="BZ5" s="2" t="s">
        <v>307</v>
      </c>
      <c r="CA5" s="3" t="s">
        <v>306</v>
      </c>
      <c r="CB5" s="1"/>
      <c r="CC5" s="2" t="s">
        <v>304</v>
      </c>
      <c r="CD5" s="2" t="s">
        <v>308</v>
      </c>
      <c r="CE5" s="2" t="s">
        <v>307</v>
      </c>
      <c r="CF5" s="3" t="s">
        <v>306</v>
      </c>
      <c r="CG5" s="1"/>
      <c r="CH5" s="2" t="s">
        <v>304</v>
      </c>
      <c r="CI5" s="2" t="s">
        <v>308</v>
      </c>
      <c r="CJ5" s="2" t="s">
        <v>307</v>
      </c>
      <c r="CK5" s="3" t="s">
        <v>306</v>
      </c>
      <c r="CL5" s="1"/>
      <c r="CM5" s="2" t="s">
        <v>304</v>
      </c>
      <c r="CN5" s="2" t="s">
        <v>308</v>
      </c>
      <c r="CO5" s="2" t="s">
        <v>307</v>
      </c>
      <c r="CP5" s="3" t="s">
        <v>306</v>
      </c>
      <c r="CQ5" s="1"/>
      <c r="CR5" s="2" t="s">
        <v>304</v>
      </c>
      <c r="CS5" s="2" t="s">
        <v>308</v>
      </c>
      <c r="CT5" s="2" t="s">
        <v>307</v>
      </c>
      <c r="CU5" s="3" t="s">
        <v>306</v>
      </c>
      <c r="CV5" s="1"/>
      <c r="CW5" s="2" t="s">
        <v>304</v>
      </c>
      <c r="CX5" s="2" t="s">
        <v>308</v>
      </c>
      <c r="CY5" s="2" t="s">
        <v>307</v>
      </c>
      <c r="CZ5" s="3" t="s">
        <v>306</v>
      </c>
      <c r="DA5" s="1"/>
      <c r="DB5" s="2" t="s">
        <v>304</v>
      </c>
      <c r="DC5" s="2" t="s">
        <v>308</v>
      </c>
      <c r="DD5" s="2" t="s">
        <v>307</v>
      </c>
      <c r="DE5" s="3" t="s">
        <v>306</v>
      </c>
      <c r="DF5" s="1"/>
      <c r="DG5" s="2" t="s">
        <v>304</v>
      </c>
      <c r="DH5" s="2" t="s">
        <v>308</v>
      </c>
      <c r="DI5" s="2" t="s">
        <v>307</v>
      </c>
      <c r="DJ5" s="3" t="s">
        <v>306</v>
      </c>
      <c r="DK5" s="1"/>
      <c r="DL5" s="2" t="s">
        <v>304</v>
      </c>
      <c r="DM5" s="2" t="s">
        <v>308</v>
      </c>
      <c r="DN5" s="2" t="s">
        <v>307</v>
      </c>
      <c r="DO5" s="3" t="s">
        <v>306</v>
      </c>
      <c r="DP5" s="1"/>
      <c r="DQ5" s="2" t="s">
        <v>304</v>
      </c>
      <c r="DR5" s="2" t="s">
        <v>308</v>
      </c>
      <c r="DS5" s="2" t="s">
        <v>307</v>
      </c>
      <c r="DT5" s="3" t="s">
        <v>306</v>
      </c>
      <c r="DU5" s="1"/>
      <c r="DV5" s="2" t="s">
        <v>304</v>
      </c>
      <c r="DW5" s="2" t="s">
        <v>308</v>
      </c>
      <c r="DX5" s="2" t="s">
        <v>307</v>
      </c>
      <c r="DY5" s="3" t="s">
        <v>306</v>
      </c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5.75" thickBot="1" x14ac:dyDescent="0.3">
      <c r="A6" s="5" t="s">
        <v>0</v>
      </c>
      <c r="B6" s="6">
        <f>B8+SUM(B8:B55)</f>
        <v>225</v>
      </c>
      <c r="C6" s="91">
        <f>SUM(C8:C55)</f>
        <v>1391326038.5299995</v>
      </c>
      <c r="D6" s="92">
        <f>SUM(D8:D55)</f>
        <v>401282373.22000003</v>
      </c>
      <c r="E6" s="1"/>
      <c r="F6" s="7" t="s">
        <v>35</v>
      </c>
      <c r="G6" s="8">
        <f>(G8+G9+G10)</f>
        <v>6</v>
      </c>
      <c r="H6" s="91">
        <f>SUM(H8:H10)</f>
        <v>58550034</v>
      </c>
      <c r="I6" s="93">
        <f>SUM(I8:I10)</f>
        <v>12769231.529999999</v>
      </c>
      <c r="J6" s="1"/>
      <c r="K6" s="5" t="s">
        <v>38</v>
      </c>
      <c r="L6" s="6">
        <f>(L8+L9+L10+L11+L12+L13+L14+L15+L16+L17)</f>
        <v>25</v>
      </c>
      <c r="M6" s="94">
        <f>SUM(M8:M17)</f>
        <v>544492245.55999994</v>
      </c>
      <c r="N6" s="92">
        <f>SUM(N8:N17)</f>
        <v>143457777.06</v>
      </c>
      <c r="O6" s="1"/>
      <c r="P6" s="5" t="s">
        <v>44</v>
      </c>
      <c r="Q6" s="6">
        <f>(Q8+Q9+Q10+Q11+Q12+Q13)</f>
        <v>21</v>
      </c>
      <c r="R6" s="95">
        <f>SUM(R8:R13)</f>
        <v>890934401.68000007</v>
      </c>
      <c r="S6" s="96">
        <f>SUM(S8:S13)</f>
        <v>263909475.19999999</v>
      </c>
      <c r="T6" s="1"/>
      <c r="U6" s="5" t="s">
        <v>49</v>
      </c>
      <c r="V6" s="6">
        <f>(V8+V9+V10+V11+V12+V13+V14+V15+V16+V17+V18+V19+V20+V21+V22+V23+V24+V25+V26+V27+V28+V29+V30+V31+V32+V33+V34+V35+V36)</f>
        <v>67</v>
      </c>
      <c r="W6" s="94">
        <f>SUM(W8:W36)</f>
        <v>272634223.18000001</v>
      </c>
      <c r="X6" s="92">
        <f>SUM(X8:X36)</f>
        <v>74018757.689999998</v>
      </c>
      <c r="Y6" s="1"/>
      <c r="Z6" s="5" t="s">
        <v>75</v>
      </c>
      <c r="AA6" s="6">
        <f>(AA8+AA9+AA10+AA11+AA12+AA13+AA14+AA15+AA16+AA17+AA18+AA19)</f>
        <v>38</v>
      </c>
      <c r="AB6" s="94">
        <f>SUM(AB8:AB19)</f>
        <v>640176899.90999997</v>
      </c>
      <c r="AC6" s="92">
        <f>SUM(AC8:AC19)</f>
        <v>212302883.63</v>
      </c>
      <c r="AD6" s="1"/>
      <c r="AE6" s="5" t="s">
        <v>87</v>
      </c>
      <c r="AF6" s="6">
        <f>(AF8+AF9+AF10)</f>
        <v>8</v>
      </c>
      <c r="AG6" s="94">
        <f>SUM(AG8:AG10)</f>
        <v>105541875</v>
      </c>
      <c r="AH6" s="92">
        <f>SUM(AH8:AH10)</f>
        <v>38306813.519999996</v>
      </c>
      <c r="AI6" s="1"/>
      <c r="AJ6" s="5" t="s">
        <v>90</v>
      </c>
      <c r="AK6" s="6">
        <f>(AK8+AK9+AK10+AK11+AK12+AK13+AK14)</f>
        <v>16</v>
      </c>
      <c r="AL6" s="94">
        <f>SUM(AL8:AL14)</f>
        <v>189487895</v>
      </c>
      <c r="AM6" s="92">
        <f>SUM(AM8:AM14)</f>
        <v>48588922.969999999</v>
      </c>
      <c r="AN6" s="1"/>
      <c r="AO6" s="5" t="s">
        <v>98</v>
      </c>
      <c r="AP6" s="6">
        <f>(AP8+AP9+AP10+AP11)</f>
        <v>7</v>
      </c>
      <c r="AQ6" s="94">
        <f>SUM(AQ8:AQ11)</f>
        <v>41386990.399999991</v>
      </c>
      <c r="AR6" s="92">
        <f>SUM(AR8:AR11)</f>
        <v>11544758.99</v>
      </c>
      <c r="AS6" s="1"/>
      <c r="AT6" s="5" t="s">
        <v>100</v>
      </c>
      <c r="AU6" s="6">
        <f>(AU8+AU9+AU10+AU11+AU12+AU13+AU14+AU15+AU16+AU17+AU18+AU19+AU20+AU21+AU22+AU23)</f>
        <v>91</v>
      </c>
      <c r="AV6" s="94">
        <f>SUM(AV8:AV23)</f>
        <v>2441001758.8699999</v>
      </c>
      <c r="AW6" s="92">
        <f>SUM(AW8:AW23)</f>
        <v>787354369.54999995</v>
      </c>
      <c r="AX6" s="1"/>
      <c r="AY6" s="5" t="s">
        <v>115</v>
      </c>
      <c r="AZ6" s="6">
        <f>(AZ8+AZ9+AZ10+AZ11+AZ12+AZ13+AZ14+AZ15+AZ16+AZ17+AZ18)</f>
        <v>42</v>
      </c>
      <c r="BA6" s="94">
        <f>SUM(BA8:BA18)</f>
        <v>335217391.88999999</v>
      </c>
      <c r="BB6" s="92">
        <f>SUM(BB8:BB18)</f>
        <v>81886685.679999992</v>
      </c>
      <c r="BC6" s="1"/>
      <c r="BD6" s="5" t="s">
        <v>127</v>
      </c>
      <c r="BE6" s="6">
        <f>(BE8+BE9+BE10+BE11+BE12+BE13+BE14+BE15+BE16+BE17+BE18+BE19+BE20+BE21+BE22+BE23+BE24+BE25+BE26+BE27+BE28+BE29+BE30+BE31+BE32+BE33+BE34+BE35+BE36+BE37+BE38+BE39+BE40+BE41+BE42+BE43+BE44+BE45+BE46+BE47+BE48+BE49+BE50+BE51+BE52+BE53+BE54+BE55)</f>
        <v>164</v>
      </c>
      <c r="BF6" s="94">
        <f>SUM(BF8:BF55)</f>
        <v>577583683.12</v>
      </c>
      <c r="BG6" s="92">
        <f>SUM(BG8:BG55)</f>
        <v>282723679.73000008</v>
      </c>
      <c r="BH6" s="1"/>
      <c r="BI6" s="5" t="s">
        <v>171</v>
      </c>
      <c r="BJ6" s="6">
        <f>(BJ8+BJ9+BJ10+BJ11+BJ12+BJ13)</f>
        <v>43</v>
      </c>
      <c r="BK6" s="95">
        <f>SUM(BK8:BK13)</f>
        <v>282715866.23000002</v>
      </c>
      <c r="BL6" s="96">
        <f>SUM(BL8:BL13)</f>
        <v>63969816.779999994</v>
      </c>
      <c r="BM6" s="1"/>
      <c r="BN6" s="5" t="s">
        <v>178</v>
      </c>
      <c r="BO6" s="6">
        <f>(BO8+BO9+BO10+BO11+BO12+BO13+BO14+BO15+BO16+BO17+BO18+BO19+BO20+BO21+BO22+BO23)</f>
        <v>60</v>
      </c>
      <c r="BP6" s="94">
        <f>SUM(BP8:BP23)</f>
        <v>948783388.71999991</v>
      </c>
      <c r="BQ6" s="92">
        <f>SUM(BQ8:BQ23)</f>
        <v>275687847.74000001</v>
      </c>
      <c r="BR6" s="1"/>
      <c r="BS6" s="5" t="s">
        <v>193</v>
      </c>
      <c r="BT6" s="6">
        <f>(BT8+BT9+BT10+BT11+BT12+BT13+BT14+BT15)</f>
        <v>65</v>
      </c>
      <c r="BU6" s="94">
        <f>SUM(BU8:BU15)</f>
        <v>1375820989.28</v>
      </c>
      <c r="BV6" s="92">
        <f>SUM(BV8:BV15)</f>
        <v>408851009.80000001</v>
      </c>
      <c r="BW6" s="1"/>
      <c r="BX6" s="5" t="s">
        <v>202</v>
      </c>
      <c r="BY6" s="6">
        <f>(BY8+BY9+BY10+BY11+BY12+BY13+BY14)</f>
        <v>15</v>
      </c>
      <c r="BZ6" s="94">
        <f>SUM(BZ8:BZ14)</f>
        <v>135762023.36000001</v>
      </c>
      <c r="CA6" s="92">
        <f>SUM(CA8:CA14)</f>
        <v>39502378.549999997</v>
      </c>
      <c r="CB6" s="1"/>
      <c r="CC6" s="5" t="s">
        <v>18</v>
      </c>
      <c r="CD6" s="6">
        <f>(CD8+CD9+CD10+CD11+CD12+CD13)</f>
        <v>19</v>
      </c>
      <c r="CE6" s="94">
        <f>SUM(CE8:CE13)</f>
        <v>237841701</v>
      </c>
      <c r="CF6" s="92">
        <f>SUM(CF8:CF13)</f>
        <v>98857422.069999993</v>
      </c>
      <c r="CG6" s="1"/>
      <c r="CH6" s="5" t="s">
        <v>208</v>
      </c>
      <c r="CI6" s="6">
        <f>(CI8+CI9+CI10+CI11+CI12+CI13)</f>
        <v>10</v>
      </c>
      <c r="CJ6" s="94">
        <f>SUM(CJ8:CJ13)</f>
        <v>50105983.650000006</v>
      </c>
      <c r="CK6" s="92">
        <f>SUM(CK8:CK13)</f>
        <v>15672962.23</v>
      </c>
      <c r="CL6" s="1"/>
      <c r="CM6" s="5" t="s">
        <v>209</v>
      </c>
      <c r="CN6" s="6">
        <f>(CN8+CN9+CN10)</f>
        <v>6</v>
      </c>
      <c r="CO6" s="94">
        <f>SUM(CO8:CO10)</f>
        <v>73007174</v>
      </c>
      <c r="CP6" s="92">
        <f>SUM(CP8:CP10)</f>
        <v>22906532.629999999</v>
      </c>
      <c r="CQ6" s="1"/>
      <c r="CR6" s="5" t="s">
        <v>210</v>
      </c>
      <c r="CS6" s="6">
        <f>(CS8+CS9+CS10+CS11)</f>
        <v>11</v>
      </c>
      <c r="CT6" s="94">
        <f>SUM(CT8:CT11)</f>
        <v>71021895.060000002</v>
      </c>
      <c r="CU6" s="92">
        <f>SUM(CU8:CU11)</f>
        <v>19855307.460000001</v>
      </c>
      <c r="CV6" s="1"/>
      <c r="CW6" s="5" t="s">
        <v>83</v>
      </c>
      <c r="CX6" s="6">
        <f>(CX8+CX9+CX10+CX11+CX12+CX13)</f>
        <v>30</v>
      </c>
      <c r="CY6" s="94">
        <f>SUM(CY8:CY13)</f>
        <v>169111742.25</v>
      </c>
      <c r="CZ6" s="92">
        <f>SUM(CZ8:CZ13)</f>
        <v>46186537.589999996</v>
      </c>
      <c r="DA6" s="1"/>
      <c r="DB6" s="5" t="s">
        <v>238</v>
      </c>
      <c r="DC6" s="6">
        <f>(DC8+DC9+DC10+DC11+DC12+DC13+DC14+DC15+DC16+DC17+DC18+DC19)</f>
        <v>24</v>
      </c>
      <c r="DD6" s="94">
        <f>SUM(DD8:DD19)</f>
        <v>461399924.66000003</v>
      </c>
      <c r="DE6" s="92">
        <f>SUM(DE8:DE19)</f>
        <v>124515219.72</v>
      </c>
      <c r="DF6" s="1"/>
      <c r="DG6" s="5" t="s">
        <v>211</v>
      </c>
      <c r="DH6" s="6">
        <f>(DH8+DH9+DH10+DH11+DH12+DH13+DH14+DH15+DH16+DH17)</f>
        <v>23</v>
      </c>
      <c r="DI6" s="94">
        <f>SUM(DI8:DI17)</f>
        <v>308326906.71000004</v>
      </c>
      <c r="DJ6" s="92">
        <f>SUM(DJ8:DJ17)</f>
        <v>109633860.89</v>
      </c>
      <c r="DK6" s="1"/>
      <c r="DL6" s="5" t="s">
        <v>212</v>
      </c>
      <c r="DM6" s="6">
        <f>(DM8+DM9+DM10+DM11+DM12+DM13+DM14+DM15+DM16+DM17+DM18+DM19+DM20+DM21+DM22+DM23+DM24+DM25+DM26+DM27+DM28+DM29+DM30+DM31+DM32+DM33+DM34)</f>
        <v>100</v>
      </c>
      <c r="DN6" s="94">
        <f>SUM(DN8:DN34)</f>
        <v>981741429.0200001</v>
      </c>
      <c r="DO6" s="92">
        <f>SUM(DO8:DO34)</f>
        <v>285030919.69000012</v>
      </c>
      <c r="DP6" s="1"/>
      <c r="DQ6" s="5" t="s">
        <v>213</v>
      </c>
      <c r="DR6" s="6">
        <f>(DR8+DR9+DR10+DR11+DR12+DR13+DR14+DR15+DR16+DR17+DR18+DR19+DR20+DR21+DR22+DR23+DR24+DR25+DR26)</f>
        <v>50</v>
      </c>
      <c r="DS6" s="94">
        <f>SUM(DS8:DS26)</f>
        <v>562775985.01999998</v>
      </c>
      <c r="DT6" s="92">
        <f>SUM(DT8:DT26)</f>
        <v>177246948.02000004</v>
      </c>
      <c r="DU6" s="1"/>
      <c r="DV6" s="5" t="s">
        <v>214</v>
      </c>
      <c r="DW6" s="6">
        <f>(DW8+DW9)</f>
        <v>2</v>
      </c>
      <c r="DX6" s="94">
        <f>SUM(DX8:DX9)</f>
        <v>10160500</v>
      </c>
      <c r="DY6" s="92">
        <f>SUM(DY8:DY9)</f>
        <v>3314998.16</v>
      </c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60.75" thickBot="1" x14ac:dyDescent="0.3">
      <c r="A7" s="9" t="s">
        <v>305</v>
      </c>
      <c r="B7" s="9" t="s">
        <v>308</v>
      </c>
      <c r="C7" s="9" t="s">
        <v>307</v>
      </c>
      <c r="D7" s="10" t="s">
        <v>306</v>
      </c>
      <c r="E7" s="1"/>
      <c r="F7" s="11" t="s">
        <v>305</v>
      </c>
      <c r="G7" s="11" t="s">
        <v>308</v>
      </c>
      <c r="H7" s="9" t="s">
        <v>307</v>
      </c>
      <c r="I7" s="10" t="s">
        <v>306</v>
      </c>
      <c r="J7" s="1"/>
      <c r="K7" s="9" t="s">
        <v>305</v>
      </c>
      <c r="L7" s="9" t="s">
        <v>308</v>
      </c>
      <c r="M7" s="9" t="s">
        <v>307</v>
      </c>
      <c r="N7" s="10" t="s">
        <v>306</v>
      </c>
      <c r="O7" s="1"/>
      <c r="P7" s="9" t="s">
        <v>305</v>
      </c>
      <c r="Q7" s="9" t="s">
        <v>308</v>
      </c>
      <c r="R7" s="9" t="s">
        <v>307</v>
      </c>
      <c r="S7" s="10" t="s">
        <v>306</v>
      </c>
      <c r="T7" s="1"/>
      <c r="U7" s="9" t="s">
        <v>305</v>
      </c>
      <c r="V7" s="9" t="s">
        <v>308</v>
      </c>
      <c r="W7" s="9" t="s">
        <v>307</v>
      </c>
      <c r="X7" s="10" t="s">
        <v>306</v>
      </c>
      <c r="Y7" s="1"/>
      <c r="Z7" s="9" t="s">
        <v>305</v>
      </c>
      <c r="AA7" s="9" t="s">
        <v>308</v>
      </c>
      <c r="AB7" s="9" t="s">
        <v>307</v>
      </c>
      <c r="AC7" s="10" t="s">
        <v>306</v>
      </c>
      <c r="AD7" s="1"/>
      <c r="AE7" s="9" t="s">
        <v>305</v>
      </c>
      <c r="AF7" s="9" t="s">
        <v>308</v>
      </c>
      <c r="AG7" s="9" t="s">
        <v>307</v>
      </c>
      <c r="AH7" s="10" t="s">
        <v>306</v>
      </c>
      <c r="AI7" s="1"/>
      <c r="AJ7" s="9" t="s">
        <v>305</v>
      </c>
      <c r="AK7" s="9" t="s">
        <v>308</v>
      </c>
      <c r="AL7" s="9" t="s">
        <v>307</v>
      </c>
      <c r="AM7" s="10" t="s">
        <v>306</v>
      </c>
      <c r="AN7" s="1"/>
      <c r="AO7" s="12" t="s">
        <v>305</v>
      </c>
      <c r="AP7" s="12" t="s">
        <v>308</v>
      </c>
      <c r="AQ7" s="12" t="s">
        <v>307</v>
      </c>
      <c r="AR7" s="13" t="s">
        <v>306</v>
      </c>
      <c r="AS7" s="1"/>
      <c r="AT7" s="9" t="s">
        <v>305</v>
      </c>
      <c r="AU7" s="9" t="s">
        <v>308</v>
      </c>
      <c r="AV7" s="9" t="s">
        <v>307</v>
      </c>
      <c r="AW7" s="10" t="s">
        <v>306</v>
      </c>
      <c r="AX7" s="1"/>
      <c r="AY7" s="9" t="s">
        <v>305</v>
      </c>
      <c r="AZ7" s="9" t="s">
        <v>308</v>
      </c>
      <c r="BA7" s="9" t="s">
        <v>307</v>
      </c>
      <c r="BB7" s="10" t="s">
        <v>306</v>
      </c>
      <c r="BC7" s="1"/>
      <c r="BD7" s="9" t="s">
        <v>305</v>
      </c>
      <c r="BE7" s="9" t="s">
        <v>308</v>
      </c>
      <c r="BF7" s="9" t="s">
        <v>307</v>
      </c>
      <c r="BG7" s="10" t="s">
        <v>306</v>
      </c>
      <c r="BH7" s="1"/>
      <c r="BI7" s="9" t="s">
        <v>305</v>
      </c>
      <c r="BJ7" s="9" t="s">
        <v>308</v>
      </c>
      <c r="BK7" s="9" t="s">
        <v>307</v>
      </c>
      <c r="BL7" s="10" t="s">
        <v>306</v>
      </c>
      <c r="BM7" s="1"/>
      <c r="BN7" s="9" t="s">
        <v>305</v>
      </c>
      <c r="BO7" s="9" t="s">
        <v>308</v>
      </c>
      <c r="BP7" s="9" t="s">
        <v>307</v>
      </c>
      <c r="BQ7" s="10" t="s">
        <v>306</v>
      </c>
      <c r="BR7" s="1"/>
      <c r="BS7" s="9" t="s">
        <v>305</v>
      </c>
      <c r="BT7" s="9" t="s">
        <v>308</v>
      </c>
      <c r="BU7" s="9" t="s">
        <v>307</v>
      </c>
      <c r="BV7" s="10" t="s">
        <v>306</v>
      </c>
      <c r="BW7" s="1"/>
      <c r="BX7" s="2" t="s">
        <v>305</v>
      </c>
      <c r="BY7" s="2" t="s">
        <v>308</v>
      </c>
      <c r="BZ7" s="2" t="s">
        <v>307</v>
      </c>
      <c r="CA7" s="3" t="s">
        <v>306</v>
      </c>
      <c r="CB7" s="1"/>
      <c r="CC7" s="9" t="s">
        <v>305</v>
      </c>
      <c r="CD7" s="9" t="s">
        <v>308</v>
      </c>
      <c r="CE7" s="9" t="s">
        <v>307</v>
      </c>
      <c r="CF7" s="10" t="s">
        <v>306</v>
      </c>
      <c r="CG7" s="1"/>
      <c r="CH7" s="9" t="s">
        <v>305</v>
      </c>
      <c r="CI7" s="9" t="s">
        <v>308</v>
      </c>
      <c r="CJ7" s="9" t="s">
        <v>307</v>
      </c>
      <c r="CK7" s="10" t="s">
        <v>306</v>
      </c>
      <c r="CL7" s="1"/>
      <c r="CM7" s="9" t="s">
        <v>305</v>
      </c>
      <c r="CN7" s="9" t="s">
        <v>308</v>
      </c>
      <c r="CO7" s="9" t="s">
        <v>307</v>
      </c>
      <c r="CP7" s="10" t="s">
        <v>306</v>
      </c>
      <c r="CQ7" s="1"/>
      <c r="CR7" s="9" t="s">
        <v>305</v>
      </c>
      <c r="CS7" s="9" t="s">
        <v>308</v>
      </c>
      <c r="CT7" s="9" t="s">
        <v>307</v>
      </c>
      <c r="CU7" s="10" t="s">
        <v>306</v>
      </c>
      <c r="CV7" s="1"/>
      <c r="CW7" s="9" t="s">
        <v>305</v>
      </c>
      <c r="CX7" s="9" t="s">
        <v>308</v>
      </c>
      <c r="CY7" s="9" t="s">
        <v>307</v>
      </c>
      <c r="CZ7" s="10" t="s">
        <v>306</v>
      </c>
      <c r="DA7" s="1"/>
      <c r="DB7" s="9" t="s">
        <v>305</v>
      </c>
      <c r="DC7" s="9" t="s">
        <v>308</v>
      </c>
      <c r="DD7" s="9" t="s">
        <v>307</v>
      </c>
      <c r="DE7" s="10" t="s">
        <v>306</v>
      </c>
      <c r="DF7" s="1"/>
      <c r="DG7" s="12" t="s">
        <v>305</v>
      </c>
      <c r="DH7" s="12" t="s">
        <v>308</v>
      </c>
      <c r="DI7" s="12" t="s">
        <v>307</v>
      </c>
      <c r="DJ7" s="13" t="s">
        <v>306</v>
      </c>
      <c r="DK7" s="1"/>
      <c r="DL7" s="9" t="s">
        <v>305</v>
      </c>
      <c r="DM7" s="9" t="s">
        <v>308</v>
      </c>
      <c r="DN7" s="9" t="s">
        <v>307</v>
      </c>
      <c r="DO7" s="10" t="s">
        <v>306</v>
      </c>
      <c r="DP7" s="1"/>
      <c r="DQ7" s="9" t="s">
        <v>305</v>
      </c>
      <c r="DR7" s="9" t="s">
        <v>308</v>
      </c>
      <c r="DS7" s="9" t="s">
        <v>307</v>
      </c>
      <c r="DT7" s="10" t="s">
        <v>306</v>
      </c>
      <c r="DU7" s="1"/>
      <c r="DV7" s="9" t="s">
        <v>305</v>
      </c>
      <c r="DW7" s="9" t="s">
        <v>308</v>
      </c>
      <c r="DX7" s="9" t="s">
        <v>307</v>
      </c>
      <c r="DY7" s="10" t="s">
        <v>306</v>
      </c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x14ac:dyDescent="0.25">
      <c r="A8" s="14" t="s">
        <v>1</v>
      </c>
      <c r="B8" s="15">
        <v>4</v>
      </c>
      <c r="C8" s="43">
        <v>17819061.260000002</v>
      </c>
      <c r="D8" s="42">
        <v>5269237.0199999996</v>
      </c>
      <c r="E8" s="1"/>
      <c r="F8" s="14" t="s">
        <v>35</v>
      </c>
      <c r="G8" s="15">
        <v>3</v>
      </c>
      <c r="H8" s="44">
        <v>33301697</v>
      </c>
      <c r="I8" s="45">
        <v>7116711.4299999997</v>
      </c>
      <c r="J8" s="1"/>
      <c r="K8" s="14" t="s">
        <v>39</v>
      </c>
      <c r="L8" s="15">
        <v>13</v>
      </c>
      <c r="M8" s="43">
        <v>490479906.01999998</v>
      </c>
      <c r="N8" s="42">
        <v>130712630.91</v>
      </c>
      <c r="O8" s="1"/>
      <c r="P8" s="16" t="s">
        <v>311</v>
      </c>
      <c r="Q8" s="15">
        <v>1</v>
      </c>
      <c r="R8" s="38">
        <v>0</v>
      </c>
      <c r="S8" s="48">
        <v>0</v>
      </c>
      <c r="T8" s="1"/>
      <c r="U8" s="14" t="s">
        <v>50</v>
      </c>
      <c r="V8" s="15">
        <v>2</v>
      </c>
      <c r="W8" s="43">
        <v>11494483</v>
      </c>
      <c r="X8" s="42">
        <v>2630959.48</v>
      </c>
      <c r="Y8" s="1"/>
      <c r="Z8" s="14" t="s">
        <v>76</v>
      </c>
      <c r="AA8" s="15">
        <v>6</v>
      </c>
      <c r="AB8" s="43">
        <v>33873605.549999997</v>
      </c>
      <c r="AC8" s="42">
        <v>6922370.8700000001</v>
      </c>
      <c r="AD8" s="1"/>
      <c r="AE8" s="14" t="s">
        <v>88</v>
      </c>
      <c r="AF8" s="15">
        <v>4</v>
      </c>
      <c r="AG8" s="44">
        <v>42090696</v>
      </c>
      <c r="AH8" s="45">
        <v>18019351.399999999</v>
      </c>
      <c r="AI8" s="1"/>
      <c r="AJ8" s="14" t="s">
        <v>91</v>
      </c>
      <c r="AK8" s="15">
        <v>2</v>
      </c>
      <c r="AL8" s="44">
        <v>13083884</v>
      </c>
      <c r="AM8" s="45">
        <v>4653937.53</v>
      </c>
      <c r="AN8" s="1"/>
      <c r="AO8" s="14" t="s">
        <v>99</v>
      </c>
      <c r="AP8" s="15">
        <v>3</v>
      </c>
      <c r="AQ8" s="70">
        <v>14336441.1</v>
      </c>
      <c r="AR8" s="71">
        <v>2905979.1</v>
      </c>
      <c r="AS8" s="1"/>
      <c r="AT8" s="14" t="s">
        <v>101</v>
      </c>
      <c r="AU8" s="15">
        <v>7</v>
      </c>
      <c r="AV8" s="43">
        <v>109420345.92</v>
      </c>
      <c r="AW8" s="42">
        <v>24595300.43</v>
      </c>
      <c r="AX8" s="1"/>
      <c r="AY8" s="14" t="s">
        <v>116</v>
      </c>
      <c r="AZ8" s="15">
        <v>4</v>
      </c>
      <c r="BA8" s="44">
        <v>34697691</v>
      </c>
      <c r="BB8" s="45">
        <v>6600496.54</v>
      </c>
      <c r="BC8" s="1"/>
      <c r="BD8" s="14" t="s">
        <v>145</v>
      </c>
      <c r="BE8" s="15">
        <v>3</v>
      </c>
      <c r="BF8" s="43">
        <v>21282471</v>
      </c>
      <c r="BG8" s="42">
        <v>7148729.5999999996</v>
      </c>
      <c r="BH8" s="1"/>
      <c r="BI8" s="14" t="s">
        <v>172</v>
      </c>
      <c r="BJ8" s="15">
        <v>4</v>
      </c>
      <c r="BK8" s="38" t="s">
        <v>338</v>
      </c>
      <c r="BL8" s="42">
        <v>3919161.51</v>
      </c>
      <c r="BM8" s="1"/>
      <c r="BN8" s="14" t="s">
        <v>179</v>
      </c>
      <c r="BO8" s="15">
        <v>4</v>
      </c>
      <c r="BP8" s="43">
        <v>17884207</v>
      </c>
      <c r="BQ8" s="42">
        <v>4966898.6399999997</v>
      </c>
      <c r="BR8" s="1"/>
      <c r="BS8" s="14" t="s">
        <v>194</v>
      </c>
      <c r="BT8" s="15">
        <v>5</v>
      </c>
      <c r="BU8" s="43">
        <v>17923293.859999999</v>
      </c>
      <c r="BV8" s="42">
        <v>5725900.5099999998</v>
      </c>
      <c r="BW8" s="1"/>
      <c r="BX8" s="17" t="s">
        <v>315</v>
      </c>
      <c r="BY8" s="18">
        <v>1</v>
      </c>
      <c r="BZ8" s="49">
        <v>3662932</v>
      </c>
      <c r="CA8" s="50">
        <v>794277.9</v>
      </c>
      <c r="CB8" s="1"/>
      <c r="CC8" s="14" t="s">
        <v>215</v>
      </c>
      <c r="CD8" s="15">
        <v>1</v>
      </c>
      <c r="CE8" s="44">
        <v>6644500</v>
      </c>
      <c r="CF8" s="45">
        <v>1860460</v>
      </c>
      <c r="CG8" s="1"/>
      <c r="CH8" s="14" t="s">
        <v>221</v>
      </c>
      <c r="CI8" s="15">
        <v>3</v>
      </c>
      <c r="CJ8" s="44">
        <v>36275594</v>
      </c>
      <c r="CK8" s="45">
        <v>13015581.609999999</v>
      </c>
      <c r="CL8" s="1"/>
      <c r="CM8" s="14" t="s">
        <v>228</v>
      </c>
      <c r="CN8" s="15">
        <v>1</v>
      </c>
      <c r="CO8" s="44">
        <v>24956995</v>
      </c>
      <c r="CP8" s="45">
        <v>4763033.2699999996</v>
      </c>
      <c r="CQ8" s="1"/>
      <c r="CR8" s="14" t="s">
        <v>230</v>
      </c>
      <c r="CS8" s="15">
        <v>7</v>
      </c>
      <c r="CT8" s="44">
        <v>52173365.43</v>
      </c>
      <c r="CU8" s="45">
        <v>15457546.640000001</v>
      </c>
      <c r="CV8" s="1"/>
      <c r="CW8" s="14" t="s">
        <v>233</v>
      </c>
      <c r="CX8" s="15">
        <v>2</v>
      </c>
      <c r="CY8" s="44">
        <v>8554677.3399999999</v>
      </c>
      <c r="CZ8" s="45">
        <v>1710935.4</v>
      </c>
      <c r="DA8" s="1"/>
      <c r="DB8" s="14" t="s">
        <v>241</v>
      </c>
      <c r="DC8" s="15">
        <v>1</v>
      </c>
      <c r="DD8" s="44">
        <v>16146350</v>
      </c>
      <c r="DE8" s="45">
        <v>4707568.5999999996</v>
      </c>
      <c r="DF8" s="1"/>
      <c r="DG8" s="17" t="s">
        <v>320</v>
      </c>
      <c r="DH8" s="18">
        <v>1</v>
      </c>
      <c r="DI8" s="49">
        <v>13805326</v>
      </c>
      <c r="DJ8" s="50">
        <v>6135700.7999999998</v>
      </c>
      <c r="DK8" s="1"/>
      <c r="DL8" s="17" t="s">
        <v>283</v>
      </c>
      <c r="DM8" s="18">
        <v>1</v>
      </c>
      <c r="DN8" s="49">
        <v>4029000</v>
      </c>
      <c r="DO8" s="50">
        <v>1433115.3</v>
      </c>
      <c r="DP8" s="1"/>
      <c r="DQ8" s="14" t="s">
        <v>297</v>
      </c>
      <c r="DR8" s="15">
        <v>7</v>
      </c>
      <c r="DS8" s="44">
        <v>26386426.559999999</v>
      </c>
      <c r="DT8" s="45">
        <v>5572136.2000000002</v>
      </c>
      <c r="DU8" s="1"/>
      <c r="DV8" s="19" t="s">
        <v>203</v>
      </c>
      <c r="DW8" s="15">
        <v>1</v>
      </c>
      <c r="DX8" s="43">
        <v>5899687</v>
      </c>
      <c r="DY8" s="43">
        <v>2437270.69</v>
      </c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5.75" thickBot="1" x14ac:dyDescent="0.3">
      <c r="A9" s="19" t="s">
        <v>2</v>
      </c>
      <c r="B9" s="20">
        <v>2</v>
      </c>
      <c r="C9" s="46">
        <v>11651198.439999999</v>
      </c>
      <c r="D9" s="47">
        <v>2194551.42</v>
      </c>
      <c r="E9" s="1"/>
      <c r="F9" s="19" t="s">
        <v>36</v>
      </c>
      <c r="G9" s="20">
        <v>2</v>
      </c>
      <c r="H9" s="56">
        <v>15883297</v>
      </c>
      <c r="I9" s="57">
        <v>3508966.5</v>
      </c>
      <c r="J9" s="1"/>
      <c r="K9" s="19" t="s">
        <v>40</v>
      </c>
      <c r="L9" s="20">
        <v>1</v>
      </c>
      <c r="M9" s="39">
        <v>0</v>
      </c>
      <c r="N9" s="40">
        <v>0</v>
      </c>
      <c r="O9" s="1"/>
      <c r="P9" s="19" t="s">
        <v>45</v>
      </c>
      <c r="Q9" s="20">
        <v>4</v>
      </c>
      <c r="R9" s="46">
        <v>19085560.82</v>
      </c>
      <c r="S9" s="47">
        <v>3755728.47</v>
      </c>
      <c r="T9" s="1"/>
      <c r="U9" s="19" t="s">
        <v>51</v>
      </c>
      <c r="V9" s="20">
        <v>2</v>
      </c>
      <c r="W9" s="39">
        <v>0</v>
      </c>
      <c r="X9" s="40">
        <v>0</v>
      </c>
      <c r="Y9" s="1"/>
      <c r="Z9" s="19" t="s">
        <v>77</v>
      </c>
      <c r="AA9" s="20">
        <v>3</v>
      </c>
      <c r="AB9" s="46">
        <v>88825186.870000005</v>
      </c>
      <c r="AC9" s="47">
        <v>30501110.309999999</v>
      </c>
      <c r="AD9" s="1"/>
      <c r="AE9" s="22" t="s">
        <v>326</v>
      </c>
      <c r="AF9" s="23">
        <v>1</v>
      </c>
      <c r="AG9" s="76">
        <v>14495420</v>
      </c>
      <c r="AH9" s="77">
        <v>4016056.52</v>
      </c>
      <c r="AI9" s="1"/>
      <c r="AJ9" s="19" t="s">
        <v>92</v>
      </c>
      <c r="AK9" s="20">
        <v>1</v>
      </c>
      <c r="AL9" s="56">
        <v>4570930</v>
      </c>
      <c r="AM9" s="57">
        <v>941611.57</v>
      </c>
      <c r="AN9" s="1"/>
      <c r="AO9" s="26" t="s">
        <v>334</v>
      </c>
      <c r="AP9" s="27">
        <v>1</v>
      </c>
      <c r="AQ9" s="62">
        <v>5237377.26</v>
      </c>
      <c r="AR9" s="63">
        <v>1047475.4</v>
      </c>
      <c r="AS9" s="1"/>
      <c r="AT9" s="19" t="s">
        <v>114</v>
      </c>
      <c r="AU9" s="20">
        <v>4</v>
      </c>
      <c r="AV9" s="46">
        <v>27188277.280000001</v>
      </c>
      <c r="AW9" s="47">
        <v>9793307.8300000001</v>
      </c>
      <c r="AX9" s="1"/>
      <c r="AY9" s="19" t="s">
        <v>117</v>
      </c>
      <c r="AZ9" s="20">
        <v>1</v>
      </c>
      <c r="BA9" s="20">
        <v>0</v>
      </c>
      <c r="BB9" s="21">
        <v>0</v>
      </c>
      <c r="BC9" s="1"/>
      <c r="BD9" s="19" t="s">
        <v>128</v>
      </c>
      <c r="BE9" s="20">
        <v>47</v>
      </c>
      <c r="BF9" s="39" t="s">
        <v>339</v>
      </c>
      <c r="BG9" s="47">
        <v>128846875.18000001</v>
      </c>
      <c r="BH9" s="1"/>
      <c r="BI9" s="19" t="s">
        <v>173</v>
      </c>
      <c r="BJ9" s="20">
        <v>8</v>
      </c>
      <c r="BK9" s="46">
        <v>55608143.229999997</v>
      </c>
      <c r="BL9" s="47">
        <v>11404463.699999999</v>
      </c>
      <c r="BM9" s="1"/>
      <c r="BN9" s="24" t="s">
        <v>331</v>
      </c>
      <c r="BO9" s="25">
        <v>1</v>
      </c>
      <c r="BP9" s="58">
        <v>14453000</v>
      </c>
      <c r="BQ9" s="59">
        <v>5142932</v>
      </c>
      <c r="BR9" s="1"/>
      <c r="BS9" s="19" t="s">
        <v>195</v>
      </c>
      <c r="BT9" s="20">
        <v>2</v>
      </c>
      <c r="BU9" s="46">
        <v>59039928</v>
      </c>
      <c r="BV9" s="47">
        <v>21594798.469999999</v>
      </c>
      <c r="BW9" s="1"/>
      <c r="BX9" s="26" t="s">
        <v>316</v>
      </c>
      <c r="BY9" s="27">
        <v>1</v>
      </c>
      <c r="BZ9" s="62">
        <v>3664054</v>
      </c>
      <c r="CA9" s="63">
        <v>794298.7</v>
      </c>
      <c r="CB9" s="1"/>
      <c r="CC9" s="19" t="s">
        <v>216</v>
      </c>
      <c r="CD9" s="20">
        <v>1</v>
      </c>
      <c r="CE9" s="20">
        <v>0</v>
      </c>
      <c r="CF9" s="21">
        <v>0</v>
      </c>
      <c r="CG9" s="1"/>
      <c r="CH9" s="19" t="s">
        <v>222</v>
      </c>
      <c r="CI9" s="20">
        <v>2</v>
      </c>
      <c r="CJ9" s="20">
        <v>0</v>
      </c>
      <c r="CK9" s="21">
        <v>0</v>
      </c>
      <c r="CL9" s="1"/>
      <c r="CM9" s="19" t="s">
        <v>229</v>
      </c>
      <c r="CN9" s="20">
        <v>1</v>
      </c>
      <c r="CO9" s="56">
        <v>4318278</v>
      </c>
      <c r="CP9" s="57">
        <v>936384.53</v>
      </c>
      <c r="CQ9" s="1"/>
      <c r="CR9" s="19" t="s">
        <v>231</v>
      </c>
      <c r="CS9" s="20">
        <v>1</v>
      </c>
      <c r="CT9" s="56">
        <v>4620663</v>
      </c>
      <c r="CU9" s="57">
        <v>951856.57</v>
      </c>
      <c r="CV9" s="1"/>
      <c r="CW9" s="19" t="s">
        <v>234</v>
      </c>
      <c r="CX9" s="20">
        <v>11</v>
      </c>
      <c r="CY9" s="56">
        <v>48351885.909999996</v>
      </c>
      <c r="CZ9" s="57">
        <v>10243819.189999999</v>
      </c>
      <c r="DA9" s="1"/>
      <c r="DB9" s="19" t="s">
        <v>239</v>
      </c>
      <c r="DC9" s="20">
        <v>7</v>
      </c>
      <c r="DD9" s="56">
        <v>372789829.95999998</v>
      </c>
      <c r="DE9" s="47">
        <v>99678592.260000005</v>
      </c>
      <c r="DF9" s="1"/>
      <c r="DG9" s="24" t="s">
        <v>249</v>
      </c>
      <c r="DH9" s="25">
        <v>5</v>
      </c>
      <c r="DI9" s="60">
        <v>23284160</v>
      </c>
      <c r="DJ9" s="61">
        <v>5831597.4900000002</v>
      </c>
      <c r="DK9" s="1"/>
      <c r="DL9" s="19" t="s">
        <v>259</v>
      </c>
      <c r="DM9" s="20">
        <v>2</v>
      </c>
      <c r="DN9" s="54">
        <v>12862984</v>
      </c>
      <c r="DO9" s="55">
        <v>2649774.69</v>
      </c>
      <c r="DP9" s="1"/>
      <c r="DQ9" s="19" t="s">
        <v>284</v>
      </c>
      <c r="DR9" s="20">
        <v>3</v>
      </c>
      <c r="DS9" s="56">
        <v>98246217</v>
      </c>
      <c r="DT9" s="57">
        <v>20330190.210000001</v>
      </c>
      <c r="DU9" s="1"/>
      <c r="DV9" s="28" t="s">
        <v>322</v>
      </c>
      <c r="DW9" s="29">
        <v>1</v>
      </c>
      <c r="DX9" s="83">
        <v>4260813</v>
      </c>
      <c r="DY9" s="84">
        <v>877727.47</v>
      </c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5.75" thickBot="1" x14ac:dyDescent="0.3">
      <c r="A10" s="19" t="s">
        <v>3</v>
      </c>
      <c r="B10" s="20">
        <v>5</v>
      </c>
      <c r="C10" s="46">
        <v>20969621.350000001</v>
      </c>
      <c r="D10" s="47">
        <v>5094811.16</v>
      </c>
      <c r="E10" s="1"/>
      <c r="F10" s="28" t="s">
        <v>37</v>
      </c>
      <c r="G10" s="29">
        <v>1</v>
      </c>
      <c r="H10" s="74">
        <v>9365040</v>
      </c>
      <c r="I10" s="75">
        <v>2143553.6</v>
      </c>
      <c r="J10" s="1"/>
      <c r="K10" s="19" t="s">
        <v>324</v>
      </c>
      <c r="L10" s="20">
        <v>1</v>
      </c>
      <c r="M10" s="39">
        <v>0</v>
      </c>
      <c r="N10" s="40">
        <v>0</v>
      </c>
      <c r="O10" s="1"/>
      <c r="P10" s="19" t="s">
        <v>46</v>
      </c>
      <c r="Q10" s="20">
        <v>13</v>
      </c>
      <c r="R10" s="46">
        <v>855746541.86000001</v>
      </c>
      <c r="S10" s="47">
        <v>256752809.91999999</v>
      </c>
      <c r="T10" s="1"/>
      <c r="U10" s="19" t="s">
        <v>49</v>
      </c>
      <c r="V10" s="20">
        <v>1</v>
      </c>
      <c r="W10" s="46">
        <v>3795487</v>
      </c>
      <c r="X10" s="47">
        <v>823021.5</v>
      </c>
      <c r="Y10" s="1"/>
      <c r="Z10" s="19" t="s">
        <v>78</v>
      </c>
      <c r="AA10" s="20">
        <v>2</v>
      </c>
      <c r="AB10" s="46">
        <v>3965832</v>
      </c>
      <c r="AC10" s="47">
        <v>772078.1</v>
      </c>
      <c r="AD10" s="1"/>
      <c r="AE10" s="28" t="s">
        <v>89</v>
      </c>
      <c r="AF10" s="29">
        <v>3</v>
      </c>
      <c r="AG10" s="74">
        <v>48955759</v>
      </c>
      <c r="AH10" s="75">
        <v>16271405.6</v>
      </c>
      <c r="AI10" s="1"/>
      <c r="AJ10" s="19" t="s">
        <v>93</v>
      </c>
      <c r="AK10" s="20">
        <v>1</v>
      </c>
      <c r="AL10" s="56">
        <v>20219822</v>
      </c>
      <c r="AM10" s="57">
        <v>4165283.32</v>
      </c>
      <c r="AN10" s="1"/>
      <c r="AO10" s="31" t="s">
        <v>333</v>
      </c>
      <c r="AP10" s="20">
        <v>2</v>
      </c>
      <c r="AQ10" s="54">
        <v>17374815.879999999</v>
      </c>
      <c r="AR10" s="55">
        <v>6012581.2699999996</v>
      </c>
      <c r="AS10" s="1"/>
      <c r="AT10" s="19" t="s">
        <v>102</v>
      </c>
      <c r="AU10" s="20">
        <v>2</v>
      </c>
      <c r="AV10" s="46">
        <v>11110195</v>
      </c>
      <c r="AW10" s="47">
        <v>2782040.04</v>
      </c>
      <c r="AX10" s="1"/>
      <c r="AY10" s="19" t="s">
        <v>330</v>
      </c>
      <c r="AZ10" s="20">
        <v>1</v>
      </c>
      <c r="BA10" s="56">
        <v>4223513</v>
      </c>
      <c r="BB10" s="57">
        <v>870043.67</v>
      </c>
      <c r="BC10" s="1"/>
      <c r="BD10" s="19" t="s">
        <v>133</v>
      </c>
      <c r="BE10" s="20">
        <v>1</v>
      </c>
      <c r="BF10" s="46">
        <v>36279524</v>
      </c>
      <c r="BG10" s="47">
        <v>11286963.24</v>
      </c>
      <c r="BH10" s="1"/>
      <c r="BI10" s="19" t="s">
        <v>174</v>
      </c>
      <c r="BJ10" s="20">
        <v>11</v>
      </c>
      <c r="BK10" s="46">
        <v>114909380</v>
      </c>
      <c r="BL10" s="47">
        <v>23671332.23</v>
      </c>
      <c r="BM10" s="1"/>
      <c r="BN10" s="19" t="s">
        <v>191</v>
      </c>
      <c r="BO10" s="20">
        <v>1</v>
      </c>
      <c r="BP10" s="46">
        <v>10710935</v>
      </c>
      <c r="BQ10" s="47">
        <v>2206452.6</v>
      </c>
      <c r="BR10" s="1"/>
      <c r="BS10" s="19" t="s">
        <v>196</v>
      </c>
      <c r="BT10" s="20">
        <v>1</v>
      </c>
      <c r="BU10" s="46">
        <v>6481664</v>
      </c>
      <c r="BV10" s="47">
        <v>2016517.72</v>
      </c>
      <c r="BW10" s="1"/>
      <c r="BX10" s="19" t="s">
        <v>204</v>
      </c>
      <c r="BY10" s="51">
        <v>1</v>
      </c>
      <c r="BZ10" s="54">
        <v>3760939</v>
      </c>
      <c r="CA10" s="55">
        <v>1504375.6</v>
      </c>
      <c r="CB10" s="1"/>
      <c r="CC10" s="19" t="s">
        <v>217</v>
      </c>
      <c r="CD10" s="20">
        <v>10</v>
      </c>
      <c r="CE10" s="56">
        <v>178704944</v>
      </c>
      <c r="CF10" s="57">
        <v>76621328.599999994</v>
      </c>
      <c r="CG10" s="1"/>
      <c r="CH10" s="19" t="s">
        <v>224</v>
      </c>
      <c r="CI10" s="20">
        <v>1</v>
      </c>
      <c r="CJ10" s="56">
        <v>261385.99</v>
      </c>
      <c r="CK10" s="21">
        <v>0</v>
      </c>
      <c r="CL10" s="1"/>
      <c r="CM10" s="28" t="s">
        <v>227</v>
      </c>
      <c r="CN10" s="29">
        <v>4</v>
      </c>
      <c r="CO10" s="74">
        <v>43731901</v>
      </c>
      <c r="CP10" s="75">
        <v>17207114.829999998</v>
      </c>
      <c r="CQ10" s="1"/>
      <c r="CR10" s="32" t="s">
        <v>232</v>
      </c>
      <c r="CS10" s="33">
        <v>2</v>
      </c>
      <c r="CT10" s="68">
        <v>6200759</v>
      </c>
      <c r="CU10" s="69">
        <v>1840482.85</v>
      </c>
      <c r="CV10" s="1"/>
      <c r="CW10" s="19" t="s">
        <v>318</v>
      </c>
      <c r="CX10" s="20">
        <v>1</v>
      </c>
      <c r="CY10" s="56">
        <v>6112655.8200000003</v>
      </c>
      <c r="CZ10" s="57">
        <v>1222531</v>
      </c>
      <c r="DA10" s="1"/>
      <c r="DB10" s="19" t="s">
        <v>242</v>
      </c>
      <c r="DC10" s="20">
        <v>1</v>
      </c>
      <c r="DD10" s="56">
        <v>5277108.5999999996</v>
      </c>
      <c r="DE10" s="57">
        <v>1055421.6000000001</v>
      </c>
      <c r="DF10" s="1"/>
      <c r="DG10" s="19" t="s">
        <v>250</v>
      </c>
      <c r="DH10" s="20">
        <v>1</v>
      </c>
      <c r="DI10" s="54">
        <v>3570336</v>
      </c>
      <c r="DJ10" s="55">
        <v>1503299.6</v>
      </c>
      <c r="DK10" s="1"/>
      <c r="DL10" s="19" t="s">
        <v>260</v>
      </c>
      <c r="DM10" s="20">
        <v>3</v>
      </c>
      <c r="DN10" s="54">
        <v>14273845.75</v>
      </c>
      <c r="DO10" s="55">
        <v>6125362.4800000004</v>
      </c>
      <c r="DP10" s="1"/>
      <c r="DQ10" s="19" t="s">
        <v>289</v>
      </c>
      <c r="DR10" s="20">
        <v>5</v>
      </c>
      <c r="DS10" s="56">
        <v>134925655.15000001</v>
      </c>
      <c r="DT10" s="57">
        <v>48555144.880000003</v>
      </c>
      <c r="DU10" s="1"/>
      <c r="DV10" s="34"/>
      <c r="DW10" s="34"/>
      <c r="DX10" s="34"/>
      <c r="DY10" s="34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5.75" thickBot="1" x14ac:dyDescent="0.3">
      <c r="A11" s="19" t="s">
        <v>364</v>
      </c>
      <c r="B11" s="20">
        <v>6</v>
      </c>
      <c r="C11" s="46">
        <v>27530361.82</v>
      </c>
      <c r="D11" s="47">
        <v>5438527.1600000001</v>
      </c>
      <c r="E11" s="1"/>
      <c r="F11" s="1"/>
      <c r="G11" s="1"/>
      <c r="H11" s="1"/>
      <c r="I11" s="1"/>
      <c r="J11" s="1"/>
      <c r="K11" s="19" t="s">
        <v>303</v>
      </c>
      <c r="L11" s="20">
        <v>2</v>
      </c>
      <c r="M11" s="46">
        <v>16199945</v>
      </c>
      <c r="N11" s="47">
        <v>3337188.66</v>
      </c>
      <c r="O11" s="1"/>
      <c r="P11" s="19" t="s">
        <v>325</v>
      </c>
      <c r="Q11" s="33">
        <v>1</v>
      </c>
      <c r="R11" s="72">
        <v>3946533</v>
      </c>
      <c r="S11" s="73">
        <v>855606.58</v>
      </c>
      <c r="T11" s="1"/>
      <c r="U11" s="19" t="s">
        <v>58</v>
      </c>
      <c r="V11" s="20">
        <v>1</v>
      </c>
      <c r="W11" s="46">
        <v>4679292.58</v>
      </c>
      <c r="X11" s="47">
        <v>771237.33</v>
      </c>
      <c r="Y11" s="1"/>
      <c r="Z11" s="19" t="s">
        <v>272</v>
      </c>
      <c r="AA11" s="20">
        <v>1</v>
      </c>
      <c r="AB11" s="39" t="s">
        <v>345</v>
      </c>
      <c r="AC11" s="47">
        <v>1028908.08</v>
      </c>
      <c r="AD11" s="1"/>
      <c r="AE11" s="1"/>
      <c r="AF11" s="1"/>
      <c r="AG11" s="1"/>
      <c r="AH11" s="1"/>
      <c r="AI11" s="1"/>
      <c r="AJ11" s="19" t="s">
        <v>94</v>
      </c>
      <c r="AK11" s="20">
        <v>1</v>
      </c>
      <c r="AL11" s="20">
        <v>0</v>
      </c>
      <c r="AM11" s="21">
        <v>0</v>
      </c>
      <c r="AN11" s="1"/>
      <c r="AO11" s="35" t="s">
        <v>349</v>
      </c>
      <c r="AP11" s="29">
        <v>1</v>
      </c>
      <c r="AQ11" s="85">
        <v>4438356.16</v>
      </c>
      <c r="AR11" s="86">
        <v>1578723.22</v>
      </c>
      <c r="AS11" s="1"/>
      <c r="AT11" s="19" t="s">
        <v>313</v>
      </c>
      <c r="AU11" s="20">
        <v>2</v>
      </c>
      <c r="AV11" s="46">
        <v>14861471</v>
      </c>
      <c r="AW11" s="47">
        <v>4161211.88</v>
      </c>
      <c r="AX11" s="1"/>
      <c r="AY11" s="19" t="s">
        <v>118</v>
      </c>
      <c r="AZ11" s="20">
        <v>2</v>
      </c>
      <c r="BA11" s="56">
        <v>5117866</v>
      </c>
      <c r="BB11" s="57">
        <v>1054280.3799999999</v>
      </c>
      <c r="BC11" s="1"/>
      <c r="BD11" s="19" t="s">
        <v>131</v>
      </c>
      <c r="BE11" s="20">
        <v>2</v>
      </c>
      <c r="BF11" s="46">
        <v>11842315</v>
      </c>
      <c r="BG11" s="47">
        <v>2439516.88</v>
      </c>
      <c r="BH11" s="1"/>
      <c r="BI11" s="19" t="s">
        <v>175</v>
      </c>
      <c r="BJ11" s="20">
        <v>11</v>
      </c>
      <c r="BK11" s="46">
        <v>58485520</v>
      </c>
      <c r="BL11" s="47">
        <v>13194707.609999999</v>
      </c>
      <c r="BM11" s="1"/>
      <c r="BN11" s="19" t="s">
        <v>180</v>
      </c>
      <c r="BO11" s="20">
        <v>6</v>
      </c>
      <c r="BP11" s="46">
        <v>38918599.170000002</v>
      </c>
      <c r="BQ11" s="47">
        <v>10437968.32</v>
      </c>
      <c r="BR11" s="1"/>
      <c r="BS11" s="19" t="s">
        <v>197</v>
      </c>
      <c r="BT11" s="20">
        <v>6</v>
      </c>
      <c r="BU11" s="46">
        <v>99958254</v>
      </c>
      <c r="BV11" s="47">
        <v>17872934.510000002</v>
      </c>
      <c r="BW11" s="1"/>
      <c r="BX11" s="19" t="s">
        <v>205</v>
      </c>
      <c r="BY11" s="51">
        <v>1</v>
      </c>
      <c r="BZ11" s="51">
        <v>0</v>
      </c>
      <c r="CA11" s="52">
        <v>0</v>
      </c>
      <c r="CB11" s="1"/>
      <c r="CC11" s="19" t="s">
        <v>218</v>
      </c>
      <c r="CD11" s="20">
        <v>2</v>
      </c>
      <c r="CE11" s="56">
        <v>6729557</v>
      </c>
      <c r="CF11" s="57">
        <v>1398908.98</v>
      </c>
      <c r="CG11" s="1"/>
      <c r="CH11" s="19" t="s">
        <v>223</v>
      </c>
      <c r="CI11" s="20">
        <v>2</v>
      </c>
      <c r="CJ11" s="56">
        <v>8832711.6600000001</v>
      </c>
      <c r="CK11" s="57">
        <v>1681704.48</v>
      </c>
      <c r="CL11" s="1"/>
      <c r="CM11" s="1"/>
      <c r="CN11" s="1"/>
      <c r="CO11" s="1"/>
      <c r="CP11" s="1"/>
      <c r="CQ11" s="1"/>
      <c r="CR11" s="36" t="s">
        <v>317</v>
      </c>
      <c r="CS11" s="29">
        <v>1</v>
      </c>
      <c r="CT11" s="74">
        <v>8027107.6299999999</v>
      </c>
      <c r="CU11" s="75">
        <v>1605421.4</v>
      </c>
      <c r="CV11" s="1"/>
      <c r="CW11" s="19" t="s">
        <v>235</v>
      </c>
      <c r="CX11" s="20">
        <v>11</v>
      </c>
      <c r="CY11" s="56">
        <v>89495626.780000001</v>
      </c>
      <c r="CZ11" s="57">
        <v>29689873.399999999</v>
      </c>
      <c r="DA11" s="1"/>
      <c r="DB11" s="19" t="s">
        <v>243</v>
      </c>
      <c r="DC11" s="20">
        <v>2</v>
      </c>
      <c r="DD11" s="56">
        <v>3909238</v>
      </c>
      <c r="DE11" s="57">
        <v>847687.52</v>
      </c>
      <c r="DF11" s="1"/>
      <c r="DG11" s="19" t="s">
        <v>251</v>
      </c>
      <c r="DH11" s="20">
        <v>1</v>
      </c>
      <c r="DI11" s="51">
        <v>0</v>
      </c>
      <c r="DJ11" s="52">
        <v>0</v>
      </c>
      <c r="DK11" s="1"/>
      <c r="DL11" s="19" t="s">
        <v>261</v>
      </c>
      <c r="DM11" s="20">
        <v>7</v>
      </c>
      <c r="DN11" s="54">
        <v>21676269</v>
      </c>
      <c r="DO11" s="55">
        <v>4358920.6399999997</v>
      </c>
      <c r="DP11" s="1"/>
      <c r="DQ11" s="19" t="s">
        <v>293</v>
      </c>
      <c r="DR11" s="20">
        <v>9</v>
      </c>
      <c r="DS11" s="56">
        <v>168495088.18000001</v>
      </c>
      <c r="DT11" s="57">
        <v>60538386.869999997</v>
      </c>
      <c r="DU11" s="1"/>
      <c r="DV11" s="34"/>
      <c r="DW11" s="34"/>
      <c r="DX11" s="34"/>
      <c r="DY11" s="34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x14ac:dyDescent="0.25">
      <c r="A12" s="19" t="s">
        <v>365</v>
      </c>
      <c r="B12" s="20">
        <v>4</v>
      </c>
      <c r="C12" s="46">
        <v>7541259.8399999999</v>
      </c>
      <c r="D12" s="47">
        <v>1357495.43</v>
      </c>
      <c r="E12" s="1"/>
      <c r="F12" s="1"/>
      <c r="G12" s="1"/>
      <c r="H12" s="1"/>
      <c r="I12" s="1"/>
      <c r="J12" s="1"/>
      <c r="K12" s="19" t="s">
        <v>310</v>
      </c>
      <c r="L12" s="20">
        <v>1</v>
      </c>
      <c r="M12" s="46">
        <v>3830155</v>
      </c>
      <c r="N12" s="47">
        <v>789011.93</v>
      </c>
      <c r="O12" s="1"/>
      <c r="P12" s="19" t="s">
        <v>47</v>
      </c>
      <c r="Q12" s="33">
        <v>1</v>
      </c>
      <c r="R12" s="72">
        <v>8351852</v>
      </c>
      <c r="S12" s="73">
        <v>1720481.51</v>
      </c>
      <c r="T12" s="1"/>
      <c r="U12" s="19" t="s">
        <v>59</v>
      </c>
      <c r="V12" s="20">
        <v>1</v>
      </c>
      <c r="W12" s="46">
        <v>1947981.74</v>
      </c>
      <c r="X12" s="40">
        <v>0</v>
      </c>
      <c r="Y12" s="1"/>
      <c r="Z12" s="19" t="s">
        <v>79</v>
      </c>
      <c r="AA12" s="20">
        <v>13</v>
      </c>
      <c r="AB12" s="46">
        <v>459294058.92000002</v>
      </c>
      <c r="AC12" s="47">
        <v>164311683.58000001</v>
      </c>
      <c r="AD12" s="1"/>
      <c r="AE12" s="1"/>
      <c r="AF12" s="1"/>
      <c r="AG12" s="1"/>
      <c r="AH12" s="1"/>
      <c r="AI12" s="1"/>
      <c r="AJ12" s="19" t="s">
        <v>95</v>
      </c>
      <c r="AK12" s="20">
        <v>5</v>
      </c>
      <c r="AL12" s="56">
        <v>54346389</v>
      </c>
      <c r="AM12" s="57">
        <v>16046839.050000001</v>
      </c>
      <c r="AN12" s="1"/>
      <c r="AO12" s="1"/>
      <c r="AP12" s="1"/>
      <c r="AQ12" s="1"/>
      <c r="AR12" s="1"/>
      <c r="AS12" s="1"/>
      <c r="AT12" s="19" t="s">
        <v>104</v>
      </c>
      <c r="AU12" s="20">
        <v>2</v>
      </c>
      <c r="AV12" s="46">
        <v>11241749.99</v>
      </c>
      <c r="AW12" s="47">
        <v>4442989.29</v>
      </c>
      <c r="AX12" s="1"/>
      <c r="AY12" s="19" t="s">
        <v>119</v>
      </c>
      <c r="AZ12" s="20">
        <v>1</v>
      </c>
      <c r="BA12" s="56">
        <v>4333282</v>
      </c>
      <c r="BB12" s="57">
        <v>939638.09</v>
      </c>
      <c r="BC12" s="1"/>
      <c r="BD12" s="19" t="s">
        <v>156</v>
      </c>
      <c r="BE12" s="20">
        <v>1</v>
      </c>
      <c r="BF12" s="46">
        <v>3928790</v>
      </c>
      <c r="BG12" s="47">
        <v>809330.71</v>
      </c>
      <c r="BH12" s="1"/>
      <c r="BI12" s="19" t="s">
        <v>176</v>
      </c>
      <c r="BJ12" s="20">
        <v>6</v>
      </c>
      <c r="BK12" s="46">
        <v>40542266</v>
      </c>
      <c r="BL12" s="47">
        <v>9067017</v>
      </c>
      <c r="BM12" s="1"/>
      <c r="BN12" s="19" t="s">
        <v>181</v>
      </c>
      <c r="BO12" s="20">
        <v>4</v>
      </c>
      <c r="BP12" s="46">
        <v>13965769</v>
      </c>
      <c r="BQ12" s="47">
        <v>4430400.51</v>
      </c>
      <c r="BR12" s="1"/>
      <c r="BS12" s="19" t="s">
        <v>198</v>
      </c>
      <c r="BT12" s="20">
        <v>1</v>
      </c>
      <c r="BU12" s="39" t="s">
        <v>341</v>
      </c>
      <c r="BV12" s="47">
        <v>869258.2</v>
      </c>
      <c r="BW12" s="1"/>
      <c r="BX12" s="19" t="s">
        <v>207</v>
      </c>
      <c r="BY12" s="51">
        <v>1</v>
      </c>
      <c r="BZ12" s="51" t="s">
        <v>350</v>
      </c>
      <c r="CA12" s="55">
        <v>688820.93</v>
      </c>
      <c r="CB12" s="1"/>
      <c r="CC12" s="19" t="s">
        <v>219</v>
      </c>
      <c r="CD12" s="20">
        <v>4</v>
      </c>
      <c r="CE12" s="56">
        <v>23920287</v>
      </c>
      <c r="CF12" s="57">
        <v>9705833.5600000005</v>
      </c>
      <c r="CG12" s="1"/>
      <c r="CH12" s="19" t="s">
        <v>225</v>
      </c>
      <c r="CI12" s="20">
        <v>1</v>
      </c>
      <c r="CJ12" s="20">
        <v>0</v>
      </c>
      <c r="CK12" s="2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9" t="s">
        <v>236</v>
      </c>
      <c r="CX12" s="20">
        <v>1</v>
      </c>
      <c r="CY12" s="20">
        <v>0</v>
      </c>
      <c r="CZ12" s="21">
        <v>0</v>
      </c>
      <c r="DA12" s="1"/>
      <c r="DB12" s="19" t="s">
        <v>248</v>
      </c>
      <c r="DC12" s="20">
        <v>1</v>
      </c>
      <c r="DD12" s="56">
        <v>4746263</v>
      </c>
      <c r="DE12" s="57">
        <v>1028200.58</v>
      </c>
      <c r="DF12" s="1"/>
      <c r="DG12" s="19" t="s">
        <v>252</v>
      </c>
      <c r="DH12" s="20">
        <v>1</v>
      </c>
      <c r="DI12" s="54">
        <v>8113836</v>
      </c>
      <c r="DJ12" s="55">
        <v>3606149.6</v>
      </c>
      <c r="DK12" s="1"/>
      <c r="DL12" s="19" t="s">
        <v>262</v>
      </c>
      <c r="DM12" s="20">
        <v>1</v>
      </c>
      <c r="DN12" s="51">
        <v>0</v>
      </c>
      <c r="DO12" s="52">
        <v>0</v>
      </c>
      <c r="DP12" s="1"/>
      <c r="DQ12" s="19" t="s">
        <v>298</v>
      </c>
      <c r="DR12" s="20">
        <v>6</v>
      </c>
      <c r="DS12" s="56">
        <v>26379378</v>
      </c>
      <c r="DT12" s="57">
        <v>6542225.7000000002</v>
      </c>
      <c r="DU12" s="1"/>
      <c r="DV12" s="34"/>
      <c r="DW12" s="34"/>
      <c r="DX12" s="34"/>
      <c r="DY12" s="34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5.75" thickBot="1" x14ac:dyDescent="0.3">
      <c r="A13" s="19" t="s">
        <v>4</v>
      </c>
      <c r="B13" s="20">
        <v>1</v>
      </c>
      <c r="C13" s="46">
        <v>5660390.5499999998</v>
      </c>
      <c r="D13" s="55">
        <v>2013400.72</v>
      </c>
      <c r="E13" s="1"/>
      <c r="F13" s="1"/>
      <c r="G13" s="1"/>
      <c r="H13" s="1"/>
      <c r="I13" s="1"/>
      <c r="J13" s="1"/>
      <c r="K13" s="19" t="s">
        <v>371</v>
      </c>
      <c r="L13" s="20">
        <v>1</v>
      </c>
      <c r="M13" s="46">
        <v>7550410</v>
      </c>
      <c r="N13" s="47">
        <v>1555384.45</v>
      </c>
      <c r="O13" s="1"/>
      <c r="P13" s="28" t="s">
        <v>48</v>
      </c>
      <c r="Q13" s="29">
        <v>1</v>
      </c>
      <c r="R13" s="83">
        <v>3803914</v>
      </c>
      <c r="S13" s="84">
        <v>824848.72</v>
      </c>
      <c r="T13" s="1"/>
      <c r="U13" s="19" t="s">
        <v>52</v>
      </c>
      <c r="V13" s="20">
        <v>2</v>
      </c>
      <c r="W13" s="46">
        <v>3834577</v>
      </c>
      <c r="X13" s="47">
        <v>831497.78</v>
      </c>
      <c r="Y13" s="1"/>
      <c r="Z13" s="19" t="s">
        <v>80</v>
      </c>
      <c r="AA13" s="20">
        <v>4</v>
      </c>
      <c r="AB13" s="46">
        <v>10557880.220000001</v>
      </c>
      <c r="AC13" s="47">
        <v>2015802.26</v>
      </c>
      <c r="AD13" s="1"/>
      <c r="AE13" s="1"/>
      <c r="AF13" s="1"/>
      <c r="AG13" s="1"/>
      <c r="AH13" s="1"/>
      <c r="AI13" s="1"/>
      <c r="AJ13" s="19" t="s">
        <v>96</v>
      </c>
      <c r="AK13" s="20">
        <v>1</v>
      </c>
      <c r="AL13" s="56">
        <v>15715590</v>
      </c>
      <c r="AM13" s="57">
        <v>4400365.2</v>
      </c>
      <c r="AN13" s="1"/>
      <c r="AO13" s="1"/>
      <c r="AP13" s="1"/>
      <c r="AQ13" s="1"/>
      <c r="AR13" s="1"/>
      <c r="AS13" s="1"/>
      <c r="AT13" s="19" t="s">
        <v>105</v>
      </c>
      <c r="AU13" s="20">
        <v>5</v>
      </c>
      <c r="AV13" s="39" t="s">
        <v>340</v>
      </c>
      <c r="AW13" s="47">
        <v>8505585.8800000008</v>
      </c>
      <c r="AX13" s="1"/>
      <c r="AY13" s="19" t="s">
        <v>120</v>
      </c>
      <c r="AZ13" s="20">
        <v>1</v>
      </c>
      <c r="BA13" s="56">
        <v>10166262</v>
      </c>
      <c r="BB13" s="57">
        <v>2204473.77</v>
      </c>
      <c r="BC13" s="1"/>
      <c r="BD13" s="19" t="s">
        <v>134</v>
      </c>
      <c r="BE13" s="20">
        <v>4</v>
      </c>
      <c r="BF13" s="46">
        <v>19326072.890000001</v>
      </c>
      <c r="BG13" s="47">
        <v>5242503.83</v>
      </c>
      <c r="BH13" s="1"/>
      <c r="BI13" s="28" t="s">
        <v>177</v>
      </c>
      <c r="BJ13" s="29">
        <v>3</v>
      </c>
      <c r="BK13" s="83">
        <v>13170557</v>
      </c>
      <c r="BL13" s="84">
        <v>2713134.73</v>
      </c>
      <c r="BM13" s="1"/>
      <c r="BN13" s="19" t="s">
        <v>182</v>
      </c>
      <c r="BO13" s="20">
        <v>7</v>
      </c>
      <c r="BP13" s="39" t="s">
        <v>346</v>
      </c>
      <c r="BQ13" s="47">
        <v>15030984.27</v>
      </c>
      <c r="BR13" s="1"/>
      <c r="BS13" s="19" t="s">
        <v>199</v>
      </c>
      <c r="BT13" s="20">
        <v>5</v>
      </c>
      <c r="BU13" s="46">
        <v>19351382.059999999</v>
      </c>
      <c r="BV13" s="47">
        <v>5124426.83</v>
      </c>
      <c r="BW13" s="1"/>
      <c r="BX13" s="19" t="s">
        <v>112</v>
      </c>
      <c r="BY13" s="51">
        <v>1</v>
      </c>
      <c r="BZ13" s="54">
        <v>14509482</v>
      </c>
      <c r="CA13" s="55">
        <v>4256573.96</v>
      </c>
      <c r="CB13" s="1"/>
      <c r="CC13" s="28" t="s">
        <v>220</v>
      </c>
      <c r="CD13" s="29">
        <v>1</v>
      </c>
      <c r="CE13" s="74">
        <v>21842413</v>
      </c>
      <c r="CF13" s="75">
        <v>9270890.9299999997</v>
      </c>
      <c r="CG13" s="1"/>
      <c r="CH13" s="28" t="s">
        <v>226</v>
      </c>
      <c r="CI13" s="29">
        <v>1</v>
      </c>
      <c r="CJ13" s="74">
        <v>4736292</v>
      </c>
      <c r="CK13" s="75">
        <v>975676.14</v>
      </c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28" t="s">
        <v>237</v>
      </c>
      <c r="CX13" s="29">
        <v>4</v>
      </c>
      <c r="CY13" s="74">
        <v>16596896.4</v>
      </c>
      <c r="CZ13" s="75">
        <v>3319378.6</v>
      </c>
      <c r="DA13" s="1"/>
      <c r="DB13" s="19" t="s">
        <v>319</v>
      </c>
      <c r="DC13" s="20">
        <v>1</v>
      </c>
      <c r="DD13" s="56">
        <v>3606505</v>
      </c>
      <c r="DE13" s="57">
        <v>1442602.36</v>
      </c>
      <c r="DF13" s="1"/>
      <c r="DG13" s="19" t="s">
        <v>254</v>
      </c>
      <c r="DH13" s="20">
        <v>1</v>
      </c>
      <c r="DI13" s="54">
        <v>5340830.71</v>
      </c>
      <c r="DJ13" s="55">
        <v>1049124.92</v>
      </c>
      <c r="DK13" s="1"/>
      <c r="DL13" s="19" t="s">
        <v>263</v>
      </c>
      <c r="DM13" s="20">
        <v>1</v>
      </c>
      <c r="DN13" s="54">
        <v>5691361.04</v>
      </c>
      <c r="DO13" s="55">
        <v>1138272.2</v>
      </c>
      <c r="DP13" s="1"/>
      <c r="DQ13" s="19" t="s">
        <v>294</v>
      </c>
      <c r="DR13" s="20">
        <v>3</v>
      </c>
      <c r="DS13" s="56">
        <v>8439503</v>
      </c>
      <c r="DT13" s="57">
        <v>3437133.71</v>
      </c>
      <c r="DU13" s="1"/>
      <c r="DV13" s="34"/>
      <c r="DW13" s="34"/>
      <c r="DX13" s="34"/>
      <c r="DY13" s="34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5.75" thickBot="1" x14ac:dyDescent="0.3">
      <c r="A14" s="19" t="s">
        <v>5</v>
      </c>
      <c r="B14" s="20">
        <v>11</v>
      </c>
      <c r="C14" s="46">
        <v>55694383.509999998</v>
      </c>
      <c r="D14" s="47">
        <v>11138875.6</v>
      </c>
      <c r="E14" s="1"/>
      <c r="F14" s="1"/>
      <c r="G14" s="1"/>
      <c r="H14" s="1"/>
      <c r="I14" s="1"/>
      <c r="J14" s="1"/>
      <c r="K14" s="19" t="s">
        <v>41</v>
      </c>
      <c r="L14" s="20">
        <v>1</v>
      </c>
      <c r="M14" s="46">
        <v>8531475</v>
      </c>
      <c r="N14" s="47">
        <v>3412590</v>
      </c>
      <c r="O14" s="1"/>
      <c r="P14" s="1"/>
      <c r="Q14" s="1"/>
      <c r="R14" s="1"/>
      <c r="S14" s="1"/>
      <c r="T14" s="1"/>
      <c r="U14" s="19" t="s">
        <v>60</v>
      </c>
      <c r="V14" s="20">
        <v>7</v>
      </c>
      <c r="W14" s="46">
        <v>39718173</v>
      </c>
      <c r="X14" s="47">
        <v>12619382.789999999</v>
      </c>
      <c r="Y14" s="1"/>
      <c r="Z14" s="19" t="s">
        <v>81</v>
      </c>
      <c r="AA14" s="20">
        <v>1</v>
      </c>
      <c r="AB14" s="46">
        <v>6103350</v>
      </c>
      <c r="AC14" s="40" t="s">
        <v>347</v>
      </c>
      <c r="AD14" s="1"/>
      <c r="AE14" s="1"/>
      <c r="AF14" s="1"/>
      <c r="AG14" s="1"/>
      <c r="AH14" s="1"/>
      <c r="AI14" s="1"/>
      <c r="AJ14" s="28" t="s">
        <v>97</v>
      </c>
      <c r="AK14" s="29">
        <v>5</v>
      </c>
      <c r="AL14" s="74">
        <v>81551280</v>
      </c>
      <c r="AM14" s="75">
        <v>18380886.300000001</v>
      </c>
      <c r="AN14" s="1"/>
      <c r="AO14" s="1"/>
      <c r="AP14" s="1"/>
      <c r="AQ14" s="1"/>
      <c r="AR14" s="1"/>
      <c r="AS14" s="1"/>
      <c r="AT14" s="19" t="s">
        <v>106</v>
      </c>
      <c r="AU14" s="20">
        <v>1</v>
      </c>
      <c r="AV14" s="46">
        <v>14490603</v>
      </c>
      <c r="AW14" s="47">
        <v>4021839.2</v>
      </c>
      <c r="AX14" s="1"/>
      <c r="AY14" s="19" t="s">
        <v>121</v>
      </c>
      <c r="AZ14" s="20">
        <v>24</v>
      </c>
      <c r="BA14" s="56">
        <v>212963919</v>
      </c>
      <c r="BB14" s="57">
        <v>49080186.560000002</v>
      </c>
      <c r="BC14" s="1"/>
      <c r="BD14" s="19" t="s">
        <v>132</v>
      </c>
      <c r="BE14" s="20">
        <v>3</v>
      </c>
      <c r="BF14" s="46">
        <v>22508262</v>
      </c>
      <c r="BG14" s="47">
        <v>10003672.4</v>
      </c>
      <c r="BH14" s="1"/>
      <c r="BI14" s="1"/>
      <c r="BJ14" s="1"/>
      <c r="BK14" s="1"/>
      <c r="BL14" s="1"/>
      <c r="BM14" s="1"/>
      <c r="BN14" s="19" t="s">
        <v>183</v>
      </c>
      <c r="BO14" s="20">
        <v>1</v>
      </c>
      <c r="BP14" s="39">
        <v>0</v>
      </c>
      <c r="BQ14" s="40">
        <v>0</v>
      </c>
      <c r="BR14" s="1"/>
      <c r="BS14" s="19" t="s">
        <v>200</v>
      </c>
      <c r="BT14" s="20">
        <v>8</v>
      </c>
      <c r="BU14" s="46">
        <v>596273203.08000004</v>
      </c>
      <c r="BV14" s="47">
        <v>182612419.62</v>
      </c>
      <c r="BW14" s="1"/>
      <c r="BX14" s="28" t="s">
        <v>206</v>
      </c>
      <c r="BY14" s="53">
        <v>9</v>
      </c>
      <c r="BZ14" s="88">
        <v>110164616.36</v>
      </c>
      <c r="CA14" s="89">
        <v>31464031.460000001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9" t="s">
        <v>244</v>
      </c>
      <c r="DC14" s="20">
        <v>2</v>
      </c>
      <c r="DD14" s="56">
        <v>8106918.4199999999</v>
      </c>
      <c r="DE14" s="57">
        <v>1698571.14</v>
      </c>
      <c r="DF14" s="1"/>
      <c r="DG14" s="19" t="s">
        <v>253</v>
      </c>
      <c r="DH14" s="20">
        <v>2</v>
      </c>
      <c r="DI14" s="54">
        <v>4710808</v>
      </c>
      <c r="DJ14" s="55">
        <v>1021501.67</v>
      </c>
      <c r="DK14" s="1"/>
      <c r="DL14" s="19" t="s">
        <v>264</v>
      </c>
      <c r="DM14" s="20">
        <v>3</v>
      </c>
      <c r="DN14" s="64">
        <v>28465931</v>
      </c>
      <c r="DO14" s="65">
        <v>9274333.5199999996</v>
      </c>
      <c r="DP14" s="1"/>
      <c r="DQ14" s="19" t="s">
        <v>285</v>
      </c>
      <c r="DR14" s="20">
        <v>1</v>
      </c>
      <c r="DS14" s="56">
        <v>3576750</v>
      </c>
      <c r="DT14" s="57">
        <v>1339210.5</v>
      </c>
      <c r="DU14" s="1"/>
      <c r="DV14" s="34"/>
      <c r="DW14" s="34"/>
      <c r="DX14" s="34"/>
      <c r="DY14" s="34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5.75" thickBot="1" x14ac:dyDescent="0.3">
      <c r="A15" s="19" t="s">
        <v>34</v>
      </c>
      <c r="B15" s="20">
        <v>4</v>
      </c>
      <c r="C15" s="46">
        <v>18244918.18</v>
      </c>
      <c r="D15" s="47">
        <v>3648983.2</v>
      </c>
      <c r="E15" s="1"/>
      <c r="F15" s="1"/>
      <c r="G15" s="1"/>
      <c r="H15" s="1"/>
      <c r="I15" s="1"/>
      <c r="J15" s="1"/>
      <c r="K15" s="19" t="s">
        <v>373</v>
      </c>
      <c r="L15" s="20">
        <v>1</v>
      </c>
      <c r="M15" s="39">
        <v>0</v>
      </c>
      <c r="N15" s="40">
        <v>0</v>
      </c>
      <c r="O15" s="1"/>
      <c r="P15" s="1"/>
      <c r="Q15" s="1"/>
      <c r="R15" s="1"/>
      <c r="S15" s="1"/>
      <c r="T15" s="1"/>
      <c r="U15" s="19" t="s">
        <v>74</v>
      </c>
      <c r="V15" s="20">
        <v>2</v>
      </c>
      <c r="W15" s="46">
        <v>10064350</v>
      </c>
      <c r="X15" s="47">
        <v>2073256.08</v>
      </c>
      <c r="Y15" s="1"/>
      <c r="Z15" s="19" t="s">
        <v>82</v>
      </c>
      <c r="AA15" s="20">
        <v>4</v>
      </c>
      <c r="AB15" s="46">
        <v>17529481.059999999</v>
      </c>
      <c r="AC15" s="47">
        <v>3505896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9" t="s">
        <v>107</v>
      </c>
      <c r="AU15" s="20">
        <v>2</v>
      </c>
      <c r="AV15" s="46">
        <v>5124618</v>
      </c>
      <c r="AW15" s="47">
        <v>1510413.8</v>
      </c>
      <c r="AX15" s="1"/>
      <c r="AY15" s="19" t="s">
        <v>122</v>
      </c>
      <c r="AZ15" s="20">
        <v>2</v>
      </c>
      <c r="BA15" s="56">
        <v>32170314</v>
      </c>
      <c r="BB15" s="57">
        <v>8656426.0800000001</v>
      </c>
      <c r="BC15" s="1"/>
      <c r="BD15" s="19" t="s">
        <v>157</v>
      </c>
      <c r="BE15" s="20">
        <v>5</v>
      </c>
      <c r="BF15" s="46">
        <v>14190307</v>
      </c>
      <c r="BG15" s="47">
        <v>2851588.58</v>
      </c>
      <c r="BH15" s="1"/>
      <c r="BI15" s="1"/>
      <c r="BJ15" s="1"/>
      <c r="BK15" s="1"/>
      <c r="BL15" s="1"/>
      <c r="BM15" s="1"/>
      <c r="BN15" s="19" t="s">
        <v>184</v>
      </c>
      <c r="BO15" s="20">
        <v>15</v>
      </c>
      <c r="BP15" s="46">
        <v>677763746</v>
      </c>
      <c r="BQ15" s="47">
        <v>185347453.22999999</v>
      </c>
      <c r="BR15" s="1"/>
      <c r="BS15" s="28" t="s">
        <v>201</v>
      </c>
      <c r="BT15" s="29">
        <v>37</v>
      </c>
      <c r="BU15" s="83">
        <v>576793264.27999997</v>
      </c>
      <c r="BV15" s="84">
        <v>173034753.94</v>
      </c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9" t="s">
        <v>245</v>
      </c>
      <c r="DC15" s="20">
        <v>1</v>
      </c>
      <c r="DD15" s="56">
        <v>14257080</v>
      </c>
      <c r="DE15" s="57">
        <v>5634714.8399999999</v>
      </c>
      <c r="DF15" s="1"/>
      <c r="DG15" s="19" t="s">
        <v>255</v>
      </c>
      <c r="DH15" s="20">
        <v>4</v>
      </c>
      <c r="DI15" s="54">
        <v>53623733</v>
      </c>
      <c r="DJ15" s="55">
        <v>18916031.48</v>
      </c>
      <c r="DK15" s="1"/>
      <c r="DL15" s="19" t="s">
        <v>265</v>
      </c>
      <c r="DM15" s="20">
        <v>1</v>
      </c>
      <c r="DN15" s="64">
        <v>4180500</v>
      </c>
      <c r="DO15" s="65">
        <v>1652226.5</v>
      </c>
      <c r="DP15" s="1"/>
      <c r="DQ15" s="19" t="s">
        <v>299</v>
      </c>
      <c r="DR15" s="20">
        <v>3</v>
      </c>
      <c r="DS15" s="56">
        <v>17264137</v>
      </c>
      <c r="DT15" s="57">
        <v>6543867</v>
      </c>
      <c r="DU15" s="1"/>
      <c r="DV15" s="34"/>
      <c r="DW15" s="34"/>
      <c r="DX15" s="34"/>
      <c r="DY15" s="34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x14ac:dyDescent="0.25">
      <c r="A16" s="19" t="s">
        <v>6</v>
      </c>
      <c r="B16" s="20">
        <v>1</v>
      </c>
      <c r="C16" s="46">
        <v>4974277.1399999997</v>
      </c>
      <c r="D16" s="47">
        <v>994855.2</v>
      </c>
      <c r="E16" s="1"/>
      <c r="F16" s="1"/>
      <c r="G16" s="1"/>
      <c r="H16" s="1"/>
      <c r="I16" s="1"/>
      <c r="J16" s="1"/>
      <c r="K16" s="19" t="s">
        <v>42</v>
      </c>
      <c r="L16" s="33">
        <v>3</v>
      </c>
      <c r="M16" s="72">
        <v>11146437.539999999</v>
      </c>
      <c r="N16" s="73">
        <v>2259664.21</v>
      </c>
      <c r="O16" s="1"/>
      <c r="P16" s="1"/>
      <c r="Q16" s="1"/>
      <c r="R16" s="1"/>
      <c r="S16" s="1"/>
      <c r="T16" s="1"/>
      <c r="U16" s="19" t="s">
        <v>61</v>
      </c>
      <c r="V16" s="20">
        <v>3</v>
      </c>
      <c r="W16" s="46">
        <v>11019671.859999999</v>
      </c>
      <c r="X16" s="47">
        <v>2395229.64</v>
      </c>
      <c r="Y16" s="1"/>
      <c r="Z16" s="19" t="s">
        <v>83</v>
      </c>
      <c r="AA16" s="20">
        <v>1</v>
      </c>
      <c r="AB16" s="46">
        <v>3778150</v>
      </c>
      <c r="AC16" s="47">
        <v>819262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9" t="s">
        <v>108</v>
      </c>
      <c r="AU16" s="20">
        <v>4</v>
      </c>
      <c r="AV16" s="46">
        <v>42080700</v>
      </c>
      <c r="AW16" s="47">
        <v>8616574.6699999999</v>
      </c>
      <c r="AX16" s="1"/>
      <c r="AY16" s="19" t="s">
        <v>123</v>
      </c>
      <c r="AZ16" s="20">
        <v>1</v>
      </c>
      <c r="BA16" s="56">
        <v>4325358.8899999997</v>
      </c>
      <c r="BB16" s="57">
        <v>1279252.8500000001</v>
      </c>
      <c r="BC16" s="1"/>
      <c r="BD16" s="19" t="s">
        <v>170</v>
      </c>
      <c r="BE16" s="20">
        <v>1</v>
      </c>
      <c r="BF16" s="46">
        <v>5502445.7000000002</v>
      </c>
      <c r="BG16" s="47">
        <v>1100489</v>
      </c>
      <c r="BH16" s="1"/>
      <c r="BI16" s="1"/>
      <c r="BJ16" s="1"/>
      <c r="BK16" s="1"/>
      <c r="BL16" s="1"/>
      <c r="BM16" s="1"/>
      <c r="BN16" s="19" t="s">
        <v>332</v>
      </c>
      <c r="BO16" s="20">
        <v>1</v>
      </c>
      <c r="BP16" s="46">
        <v>5572955</v>
      </c>
      <c r="BQ16" s="47">
        <v>2202555.9300000002</v>
      </c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9" t="s">
        <v>240</v>
      </c>
      <c r="DC16" s="20">
        <v>4</v>
      </c>
      <c r="DD16" s="56">
        <v>22902668</v>
      </c>
      <c r="DE16" s="57">
        <v>5650234.0899999999</v>
      </c>
      <c r="DF16" s="1"/>
      <c r="DG16" s="19" t="s">
        <v>256</v>
      </c>
      <c r="DH16" s="20">
        <v>6</v>
      </c>
      <c r="DI16" s="54">
        <v>185784197</v>
      </c>
      <c r="DJ16" s="55">
        <v>69491157.25</v>
      </c>
      <c r="DK16" s="1"/>
      <c r="DL16" s="19" t="s">
        <v>266</v>
      </c>
      <c r="DM16" s="20">
        <v>11</v>
      </c>
      <c r="DN16" s="64">
        <v>81163574.310000002</v>
      </c>
      <c r="DO16" s="65">
        <v>23237046.289999999</v>
      </c>
      <c r="DP16" s="1"/>
      <c r="DQ16" s="19" t="s">
        <v>286</v>
      </c>
      <c r="DR16" s="20">
        <v>1</v>
      </c>
      <c r="DS16" s="56">
        <v>6699643</v>
      </c>
      <c r="DT16" s="57">
        <v>1447478.77</v>
      </c>
      <c r="DU16" s="1"/>
      <c r="DV16" s="34"/>
      <c r="DW16" s="34"/>
      <c r="DX16" s="34"/>
      <c r="DY16" s="34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5.75" thickBot="1" x14ac:dyDescent="0.3">
      <c r="A17" s="19" t="s">
        <v>29</v>
      </c>
      <c r="B17" s="20">
        <v>5</v>
      </c>
      <c r="C17" s="46">
        <v>25554424.670000002</v>
      </c>
      <c r="D17" s="47">
        <v>7938123.46</v>
      </c>
      <c r="E17" s="1"/>
      <c r="F17" s="1"/>
      <c r="G17" s="1"/>
      <c r="H17" s="1"/>
      <c r="I17" s="1"/>
      <c r="J17" s="1"/>
      <c r="K17" s="28" t="s">
        <v>43</v>
      </c>
      <c r="L17" s="29">
        <v>1</v>
      </c>
      <c r="M17" s="83">
        <v>6753917</v>
      </c>
      <c r="N17" s="84">
        <v>1391306.9</v>
      </c>
      <c r="O17" s="1"/>
      <c r="P17" s="1"/>
      <c r="Q17" s="1"/>
      <c r="R17" s="1"/>
      <c r="S17" s="1"/>
      <c r="T17" s="1"/>
      <c r="U17" s="19" t="s">
        <v>62</v>
      </c>
      <c r="V17" s="20">
        <v>5</v>
      </c>
      <c r="W17" s="39" t="s">
        <v>348</v>
      </c>
      <c r="X17" s="47">
        <v>6670898.6399999997</v>
      </c>
      <c r="Y17" s="1"/>
      <c r="Z17" s="19" t="s">
        <v>84</v>
      </c>
      <c r="AA17" s="20">
        <v>1</v>
      </c>
      <c r="AB17" s="46">
        <v>7953877.6299999999</v>
      </c>
      <c r="AC17" s="47">
        <v>1590761.21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9" t="s">
        <v>109</v>
      </c>
      <c r="AU17" s="20">
        <v>1</v>
      </c>
      <c r="AV17" s="39">
        <v>0</v>
      </c>
      <c r="AW17" s="40">
        <v>0</v>
      </c>
      <c r="AX17" s="1"/>
      <c r="AY17" s="32" t="s">
        <v>124</v>
      </c>
      <c r="AZ17" s="33">
        <v>4</v>
      </c>
      <c r="BA17" s="68">
        <v>23284953</v>
      </c>
      <c r="BB17" s="69">
        <v>10348780.359999999</v>
      </c>
      <c r="BC17" s="1"/>
      <c r="BD17" s="19" t="s">
        <v>135</v>
      </c>
      <c r="BE17" s="20">
        <v>2</v>
      </c>
      <c r="BF17" s="46">
        <v>28491187</v>
      </c>
      <c r="BG17" s="47">
        <v>5869184.5199999996</v>
      </c>
      <c r="BH17" s="1"/>
      <c r="BI17" s="1"/>
      <c r="BJ17" s="1"/>
      <c r="BK17" s="1"/>
      <c r="BL17" s="1"/>
      <c r="BM17" s="1"/>
      <c r="BN17" s="19" t="s">
        <v>185</v>
      </c>
      <c r="BO17" s="20">
        <v>9</v>
      </c>
      <c r="BP17" s="46">
        <v>79400325.549999997</v>
      </c>
      <c r="BQ17" s="47">
        <v>27601045.690000001</v>
      </c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9" t="s">
        <v>246</v>
      </c>
      <c r="DC17" s="20">
        <v>2</v>
      </c>
      <c r="DD17" s="56">
        <v>9657963.6799999997</v>
      </c>
      <c r="DE17" s="57">
        <v>2771626.73</v>
      </c>
      <c r="DF17" s="1"/>
      <c r="DG17" s="28" t="s">
        <v>257</v>
      </c>
      <c r="DH17" s="29">
        <v>1</v>
      </c>
      <c r="DI17" s="88">
        <v>10093680</v>
      </c>
      <c r="DJ17" s="89">
        <v>2079298.08</v>
      </c>
      <c r="DK17" s="1"/>
      <c r="DL17" s="19" t="s">
        <v>268</v>
      </c>
      <c r="DM17" s="20">
        <v>1</v>
      </c>
      <c r="DN17" s="64">
        <v>45053356.700000003</v>
      </c>
      <c r="DO17" s="65">
        <v>9010670.7799999993</v>
      </c>
      <c r="DP17" s="1"/>
      <c r="DQ17" s="19" t="s">
        <v>291</v>
      </c>
      <c r="DR17" s="20">
        <v>1</v>
      </c>
      <c r="DS17" s="56">
        <v>7752663</v>
      </c>
      <c r="DT17" s="57">
        <v>1912562.49</v>
      </c>
      <c r="DU17" s="1"/>
      <c r="DV17" s="34"/>
      <c r="DW17" s="34"/>
      <c r="DX17" s="34"/>
      <c r="DY17" s="34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5.75" thickBot="1" x14ac:dyDescent="0.3">
      <c r="A18" s="19" t="s">
        <v>7</v>
      </c>
      <c r="B18" s="20">
        <v>5</v>
      </c>
      <c r="C18" s="46">
        <v>22064335.690000001</v>
      </c>
      <c r="D18" s="47">
        <v>4412866.4000000004</v>
      </c>
      <c r="E18" s="1"/>
      <c r="F18" s="1"/>
      <c r="G18" s="1"/>
      <c r="H18" s="100" t="s">
        <v>359</v>
      </c>
      <c r="I18" s="10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9" t="s">
        <v>63</v>
      </c>
      <c r="V18" s="20">
        <v>1</v>
      </c>
      <c r="W18" s="46">
        <v>4447673</v>
      </c>
      <c r="X18" s="47">
        <v>963870.49</v>
      </c>
      <c r="Y18" s="1"/>
      <c r="Z18" s="19" t="s">
        <v>85</v>
      </c>
      <c r="AA18" s="20">
        <v>1</v>
      </c>
      <c r="AB18" s="46">
        <v>4053454</v>
      </c>
      <c r="AC18" s="47">
        <v>835011.22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9" t="s">
        <v>337</v>
      </c>
      <c r="AU18" s="20">
        <v>1</v>
      </c>
      <c r="AV18" s="46">
        <v>4619196</v>
      </c>
      <c r="AW18" s="47">
        <v>951554.36</v>
      </c>
      <c r="AX18" s="1"/>
      <c r="AY18" s="37" t="s">
        <v>126</v>
      </c>
      <c r="AZ18" s="29">
        <v>1</v>
      </c>
      <c r="BA18" s="74">
        <v>3934233</v>
      </c>
      <c r="BB18" s="78">
        <v>853107.38</v>
      </c>
      <c r="BC18" s="1"/>
      <c r="BD18" s="19" t="s">
        <v>314</v>
      </c>
      <c r="BE18" s="20">
        <v>1</v>
      </c>
      <c r="BF18" s="39">
        <v>0</v>
      </c>
      <c r="BG18" s="40">
        <v>0</v>
      </c>
      <c r="BH18" s="1"/>
      <c r="BI18" s="1"/>
      <c r="BJ18" s="1"/>
      <c r="BK18" s="1"/>
      <c r="BL18" s="1"/>
      <c r="BM18" s="1"/>
      <c r="BN18" s="19" t="s">
        <v>192</v>
      </c>
      <c r="BO18" s="20">
        <v>1</v>
      </c>
      <c r="BP18" s="46">
        <v>7137666</v>
      </c>
      <c r="BQ18" s="47">
        <v>2672492.54</v>
      </c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9" t="s">
        <v>247</v>
      </c>
      <c r="DC18" s="20">
        <v>1</v>
      </c>
      <c r="DD18" s="20">
        <v>0</v>
      </c>
      <c r="DE18" s="21">
        <v>0</v>
      </c>
      <c r="DF18" s="1"/>
      <c r="DG18" s="1"/>
      <c r="DH18" s="1"/>
      <c r="DI18" s="1"/>
      <c r="DJ18" s="1"/>
      <c r="DK18" s="1"/>
      <c r="DL18" s="19" t="s">
        <v>267</v>
      </c>
      <c r="DM18" s="20">
        <v>27</v>
      </c>
      <c r="DN18" s="64">
        <v>393545980.38</v>
      </c>
      <c r="DO18" s="65">
        <v>119585299.70999999</v>
      </c>
      <c r="DP18" s="1"/>
      <c r="DQ18" s="19" t="s">
        <v>295</v>
      </c>
      <c r="DR18" s="20">
        <v>1</v>
      </c>
      <c r="DS18" s="56">
        <v>10012767</v>
      </c>
      <c r="DT18" s="57">
        <v>2170002.33</v>
      </c>
      <c r="DU18" s="1"/>
      <c r="DV18" s="34"/>
      <c r="DW18" s="34"/>
      <c r="DX18" s="34"/>
      <c r="DY18" s="34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5.75" thickBot="1" x14ac:dyDescent="0.3">
      <c r="A19" s="19" t="s">
        <v>31</v>
      </c>
      <c r="B19" s="20">
        <v>3</v>
      </c>
      <c r="C19" s="46">
        <v>11393081</v>
      </c>
      <c r="D19" s="47">
        <v>2398932.8199999998</v>
      </c>
      <c r="E19" s="1"/>
      <c r="F19" s="1"/>
      <c r="G19" s="1"/>
      <c r="H19" s="97" t="s">
        <v>323</v>
      </c>
      <c r="I19" s="98">
        <f>(B6+G6+L6+Q6+V6+AA6+AF6+AK6+AP6+AU6+AZ6+BE6+BJ6+BO6+BT6+BY6+CD6+CI6+CN6+CS6+CX6+DC6+DH6+DM6+DR6+DW6)</f>
        <v>1168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9" t="s">
        <v>53</v>
      </c>
      <c r="V19" s="20">
        <v>1</v>
      </c>
      <c r="W19" s="39">
        <v>0</v>
      </c>
      <c r="X19" s="40">
        <v>0</v>
      </c>
      <c r="Y19" s="1"/>
      <c r="Z19" s="28" t="s">
        <v>86</v>
      </c>
      <c r="AA19" s="29">
        <v>1</v>
      </c>
      <c r="AB19" s="83">
        <v>4242023.66</v>
      </c>
      <c r="AC19" s="41" t="s">
        <v>353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9" t="s">
        <v>110</v>
      </c>
      <c r="AU19" s="20">
        <v>1</v>
      </c>
      <c r="AV19" s="46">
        <v>3609403.51</v>
      </c>
      <c r="AW19" s="47">
        <v>721880.6</v>
      </c>
      <c r="AX19" s="1"/>
      <c r="AY19" s="1"/>
      <c r="AZ19" s="1"/>
      <c r="BA19" s="1"/>
      <c r="BB19" s="1"/>
      <c r="BC19" s="1"/>
      <c r="BD19" s="19" t="s">
        <v>158</v>
      </c>
      <c r="BE19" s="20">
        <v>1</v>
      </c>
      <c r="BF19" s="39">
        <v>0</v>
      </c>
      <c r="BG19" s="40">
        <v>0</v>
      </c>
      <c r="BH19" s="1"/>
      <c r="BI19" s="1"/>
      <c r="BJ19" s="1"/>
      <c r="BK19" s="1"/>
      <c r="BL19" s="1"/>
      <c r="BM19" s="1"/>
      <c r="BN19" s="19" t="s">
        <v>186</v>
      </c>
      <c r="BO19" s="20">
        <v>5</v>
      </c>
      <c r="BP19" s="46">
        <v>18831320</v>
      </c>
      <c r="BQ19" s="47">
        <v>6764935.3399999999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28" t="s">
        <v>177</v>
      </c>
      <c r="DC19" s="29">
        <v>1</v>
      </c>
      <c r="DD19" s="29">
        <v>0</v>
      </c>
      <c r="DE19" s="30">
        <v>0</v>
      </c>
      <c r="DF19" s="1"/>
      <c r="DG19" s="1"/>
      <c r="DH19" s="1"/>
      <c r="DI19" s="1"/>
      <c r="DJ19" s="1"/>
      <c r="DK19" s="1"/>
      <c r="DL19" s="19" t="s">
        <v>271</v>
      </c>
      <c r="DM19" s="20">
        <v>1</v>
      </c>
      <c r="DN19" s="51">
        <v>0</v>
      </c>
      <c r="DO19" s="52">
        <v>0</v>
      </c>
      <c r="DP19" s="1"/>
      <c r="DQ19" s="19" t="s">
        <v>251</v>
      </c>
      <c r="DR19" s="20">
        <v>1</v>
      </c>
      <c r="DS19" s="56">
        <v>4805687</v>
      </c>
      <c r="DT19" s="57">
        <v>1042075.3</v>
      </c>
      <c r="DU19" s="1"/>
      <c r="DV19" s="34"/>
      <c r="DW19" s="34"/>
      <c r="DX19" s="34"/>
      <c r="DY19" s="34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x14ac:dyDescent="0.25">
      <c r="A20" s="19" t="s">
        <v>366</v>
      </c>
      <c r="B20" s="20">
        <v>12</v>
      </c>
      <c r="C20" s="46">
        <v>105777312.54000001</v>
      </c>
      <c r="D20" s="47">
        <v>32567205.699999999</v>
      </c>
      <c r="E20" s="1"/>
      <c r="F20" s="1"/>
      <c r="G20" s="1"/>
      <c r="H20" s="99" t="s">
        <v>355</v>
      </c>
      <c r="I20" s="21">
        <v>329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9" t="s">
        <v>64</v>
      </c>
      <c r="V20" s="20">
        <v>3</v>
      </c>
      <c r="W20" s="46">
        <v>9369388</v>
      </c>
      <c r="X20" s="47">
        <v>3508096.58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9" t="s">
        <v>111</v>
      </c>
      <c r="AU20" s="20">
        <v>1</v>
      </c>
      <c r="AV20" s="46">
        <v>22119505</v>
      </c>
      <c r="AW20" s="47">
        <v>392488.89</v>
      </c>
      <c r="AX20" s="1"/>
      <c r="AY20" s="1"/>
      <c r="AZ20" s="1"/>
      <c r="BA20" s="1"/>
      <c r="BB20" s="1"/>
      <c r="BC20" s="1"/>
      <c r="BD20" s="19" t="s">
        <v>147</v>
      </c>
      <c r="BE20" s="20">
        <v>3</v>
      </c>
      <c r="BF20" s="46">
        <v>29529006</v>
      </c>
      <c r="BG20" s="47">
        <v>5052975.22</v>
      </c>
      <c r="BH20" s="1"/>
      <c r="BI20" s="1"/>
      <c r="BJ20" s="1"/>
      <c r="BK20" s="1"/>
      <c r="BL20" s="1"/>
      <c r="BM20" s="1"/>
      <c r="BN20" s="19" t="s">
        <v>187</v>
      </c>
      <c r="BO20" s="20">
        <v>1</v>
      </c>
      <c r="BP20" s="46">
        <v>6058088</v>
      </c>
      <c r="BQ20" s="47">
        <v>1313648.6100000001</v>
      </c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9" t="s">
        <v>270</v>
      </c>
      <c r="DM20" s="20">
        <v>4</v>
      </c>
      <c r="DN20" s="64">
        <v>101223382</v>
      </c>
      <c r="DO20" s="65">
        <v>24115762.489999998</v>
      </c>
      <c r="DP20" s="1"/>
      <c r="DQ20" s="19" t="s">
        <v>301</v>
      </c>
      <c r="DR20" s="20">
        <v>1</v>
      </c>
      <c r="DS20" s="56">
        <v>7498300</v>
      </c>
      <c r="DT20" s="57">
        <v>2667145.31</v>
      </c>
      <c r="DU20" s="1"/>
      <c r="DV20" s="34"/>
      <c r="DW20" s="34"/>
      <c r="DX20" s="34"/>
      <c r="DY20" s="34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x14ac:dyDescent="0.25">
      <c r="A21" s="19" t="s">
        <v>8</v>
      </c>
      <c r="B21" s="20">
        <v>3</v>
      </c>
      <c r="C21" s="46">
        <v>12148598.130000001</v>
      </c>
      <c r="D21" s="47">
        <v>2429719.4</v>
      </c>
      <c r="E21" s="1"/>
      <c r="F21" s="1"/>
      <c r="G21" s="1"/>
      <c r="H21" s="99" t="s">
        <v>356</v>
      </c>
      <c r="I21" s="21">
        <v>26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9" t="s">
        <v>65</v>
      </c>
      <c r="V21" s="20">
        <v>2</v>
      </c>
      <c r="W21" s="46">
        <v>12065426</v>
      </c>
      <c r="X21" s="47">
        <v>2761476.5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9" t="s">
        <v>112</v>
      </c>
      <c r="AU21" s="20">
        <v>3</v>
      </c>
      <c r="AV21" s="46">
        <v>3620297</v>
      </c>
      <c r="AW21" s="47">
        <v>745781.12</v>
      </c>
      <c r="AX21" s="1"/>
      <c r="AY21" s="1"/>
      <c r="AZ21" s="1"/>
      <c r="BA21" s="1"/>
      <c r="BB21" s="1"/>
      <c r="BC21" s="1"/>
      <c r="BD21" s="19" t="s">
        <v>159</v>
      </c>
      <c r="BE21" s="20">
        <v>1</v>
      </c>
      <c r="BF21" s="46">
        <v>6670824</v>
      </c>
      <c r="BG21" s="47">
        <v>1443516.56</v>
      </c>
      <c r="BH21" s="1"/>
      <c r="BI21" s="1"/>
      <c r="BJ21" s="1"/>
      <c r="BK21" s="1"/>
      <c r="BL21" s="1"/>
      <c r="BM21" s="1"/>
      <c r="BN21" s="19" t="s">
        <v>188</v>
      </c>
      <c r="BO21" s="20">
        <v>1</v>
      </c>
      <c r="BP21" s="46">
        <v>12528832</v>
      </c>
      <c r="BQ21" s="47">
        <v>2580939.39</v>
      </c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9" t="s">
        <v>321</v>
      </c>
      <c r="DM21" s="20">
        <v>1</v>
      </c>
      <c r="DN21" s="64">
        <v>4600000</v>
      </c>
      <c r="DO21" s="65">
        <v>920000</v>
      </c>
      <c r="DP21" s="1"/>
      <c r="DQ21" s="19" t="s">
        <v>296</v>
      </c>
      <c r="DR21" s="20">
        <v>2</v>
      </c>
      <c r="DS21" s="56">
        <v>21481705.129999999</v>
      </c>
      <c r="DT21" s="57">
        <v>7202720.3300000001</v>
      </c>
      <c r="DU21" s="1"/>
      <c r="DV21" s="34"/>
      <c r="DW21" s="34"/>
      <c r="DX21" s="34"/>
      <c r="DY21" s="34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x14ac:dyDescent="0.25">
      <c r="A22" s="19" t="s">
        <v>9</v>
      </c>
      <c r="B22" s="20">
        <v>24</v>
      </c>
      <c r="C22" s="46">
        <v>109555686.87</v>
      </c>
      <c r="D22" s="47">
        <v>21697196.210000001</v>
      </c>
      <c r="E22" s="1"/>
      <c r="F22" s="1"/>
      <c r="G22" s="1"/>
      <c r="H22" s="99" t="s">
        <v>357</v>
      </c>
      <c r="I22" s="57">
        <f>(C6+H6+M6+R6+W6+AB6+AG6+AL6+AQ6+AV6+BA6+BF6+BK6+BP6+BU6+BZ6+CE6+CJ6+CO6+CT6+CY6+DD6+DI6+DN6+DR6+DS6+DX6)</f>
        <v>13156908996.099998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9" t="s">
        <v>54</v>
      </c>
      <c r="V22" s="20">
        <v>1</v>
      </c>
      <c r="W22" s="39">
        <v>0</v>
      </c>
      <c r="X22" s="40"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9" t="s">
        <v>113</v>
      </c>
      <c r="AU22" s="20">
        <v>10</v>
      </c>
      <c r="AV22" s="46">
        <v>65249056</v>
      </c>
      <c r="AW22" s="47">
        <v>16530796.779999999</v>
      </c>
      <c r="AX22" s="1"/>
      <c r="AY22" s="1"/>
      <c r="AZ22" s="1"/>
      <c r="BA22" s="1"/>
      <c r="BB22" s="1"/>
      <c r="BC22" s="1"/>
      <c r="BD22" s="19" t="s">
        <v>148</v>
      </c>
      <c r="BE22" s="20">
        <v>2</v>
      </c>
      <c r="BF22" s="39" t="s">
        <v>342</v>
      </c>
      <c r="BG22" s="47">
        <v>3560752</v>
      </c>
      <c r="BH22" s="1"/>
      <c r="BI22" s="1"/>
      <c r="BJ22" s="1"/>
      <c r="BK22" s="1"/>
      <c r="BL22" s="1"/>
      <c r="BM22" s="1"/>
      <c r="BN22" s="19" t="s">
        <v>189</v>
      </c>
      <c r="BO22" s="20">
        <v>1</v>
      </c>
      <c r="BP22" s="46">
        <v>35814234</v>
      </c>
      <c r="BQ22" s="47">
        <v>1340889.75</v>
      </c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9" t="s">
        <v>269</v>
      </c>
      <c r="DM22" s="20">
        <v>4</v>
      </c>
      <c r="DN22" s="64">
        <v>62647318</v>
      </c>
      <c r="DO22" s="65">
        <v>21908244.800000001</v>
      </c>
      <c r="DP22" s="1"/>
      <c r="DQ22" s="19" t="s">
        <v>292</v>
      </c>
      <c r="DR22" s="20">
        <v>1</v>
      </c>
      <c r="DS22" s="56">
        <v>4342334</v>
      </c>
      <c r="DT22" s="57">
        <v>1544568.2</v>
      </c>
      <c r="DU22" s="1"/>
      <c r="DV22" s="34"/>
      <c r="DW22" s="34"/>
      <c r="DX22" s="34"/>
      <c r="DY22" s="34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5.75" thickBot="1" x14ac:dyDescent="0.3">
      <c r="A23" s="19" t="s">
        <v>30</v>
      </c>
      <c r="B23" s="20">
        <v>8</v>
      </c>
      <c r="C23" s="46">
        <v>27912084.18</v>
      </c>
      <c r="D23" s="47">
        <v>8497950.4900000002</v>
      </c>
      <c r="E23" s="1"/>
      <c r="F23" s="1"/>
      <c r="G23" s="1"/>
      <c r="H23" s="35" t="s">
        <v>358</v>
      </c>
      <c r="I23" s="75">
        <f>(D6+I6+N6+S6+X6+AC6+AH6+AM6+AR6+AW6+BB6+BG6+BL6+BQ6+BV6+CA6+CF6+CK6+CP6+CU6+CZ6+DE6+DJ6+DO6+DT6+DY6)</f>
        <v>4049377490.1000004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9" t="s">
        <v>66</v>
      </c>
      <c r="V23" s="20">
        <v>1</v>
      </c>
      <c r="W23" s="39">
        <v>0</v>
      </c>
      <c r="X23" s="40"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8" t="s">
        <v>103</v>
      </c>
      <c r="AU23" s="29">
        <v>45</v>
      </c>
      <c r="AV23" s="83">
        <v>2106266341.1700001</v>
      </c>
      <c r="AW23" s="84">
        <v>699582604.77999997</v>
      </c>
      <c r="AX23" s="1"/>
      <c r="AY23" s="1"/>
      <c r="AZ23" s="1"/>
      <c r="BA23" s="1"/>
      <c r="BB23" s="1"/>
      <c r="BC23" s="1"/>
      <c r="BD23" s="19" t="s">
        <v>13</v>
      </c>
      <c r="BE23" s="20">
        <v>1</v>
      </c>
      <c r="BF23" s="46">
        <v>5300802</v>
      </c>
      <c r="BG23" s="47">
        <v>2305534.7999999998</v>
      </c>
      <c r="BH23" s="1"/>
      <c r="BI23" s="1"/>
      <c r="BJ23" s="1"/>
      <c r="BK23" s="1"/>
      <c r="BL23" s="1"/>
      <c r="BM23" s="1"/>
      <c r="BN23" s="28" t="s">
        <v>190</v>
      </c>
      <c r="BO23" s="29">
        <v>2</v>
      </c>
      <c r="BP23" s="83">
        <v>9743712</v>
      </c>
      <c r="BQ23" s="84">
        <v>3648250.92</v>
      </c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9" t="s">
        <v>273</v>
      </c>
      <c r="DM23" s="20">
        <v>4</v>
      </c>
      <c r="DN23" s="64">
        <v>19356559</v>
      </c>
      <c r="DO23" s="65">
        <v>6484468.7699999996</v>
      </c>
      <c r="DP23" s="1"/>
      <c r="DQ23" s="19" t="s">
        <v>290</v>
      </c>
      <c r="DR23" s="20">
        <v>1</v>
      </c>
      <c r="DS23" s="20">
        <v>0</v>
      </c>
      <c r="DT23" s="21">
        <v>0</v>
      </c>
      <c r="DU23" s="1"/>
      <c r="DV23" s="34"/>
      <c r="DW23" s="34"/>
      <c r="DX23" s="34"/>
      <c r="DY23" s="34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x14ac:dyDescent="0.25">
      <c r="A24" s="19" t="s">
        <v>328</v>
      </c>
      <c r="B24" s="20">
        <v>1</v>
      </c>
      <c r="C24" s="46">
        <v>4806893.5999999996</v>
      </c>
      <c r="D24" s="47">
        <v>961378.6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9" t="s">
        <v>67</v>
      </c>
      <c r="V24" s="20">
        <v>2</v>
      </c>
      <c r="W24" s="46">
        <v>19951067</v>
      </c>
      <c r="X24" s="47">
        <v>4456404.79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9" t="s">
        <v>136</v>
      </c>
      <c r="BE24" s="20">
        <v>2</v>
      </c>
      <c r="BF24" s="46">
        <v>9218415.0500000007</v>
      </c>
      <c r="BG24" s="47">
        <v>1924421.42</v>
      </c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9" t="s">
        <v>258</v>
      </c>
      <c r="DM24" s="20">
        <v>1</v>
      </c>
      <c r="DN24" s="51">
        <v>0</v>
      </c>
      <c r="DO24" s="52">
        <v>0</v>
      </c>
      <c r="DP24" s="1"/>
      <c r="DQ24" s="19" t="s">
        <v>300</v>
      </c>
      <c r="DR24" s="20">
        <v>1</v>
      </c>
      <c r="DS24" s="56">
        <v>5160269</v>
      </c>
      <c r="DT24" s="57">
        <v>2039452.9</v>
      </c>
      <c r="DU24" s="1"/>
      <c r="DV24" s="34"/>
      <c r="DW24" s="34"/>
      <c r="DX24" s="34"/>
      <c r="DY24" s="34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x14ac:dyDescent="0.25">
      <c r="A25" s="19" t="s">
        <v>367</v>
      </c>
      <c r="B25" s="20">
        <v>6</v>
      </c>
      <c r="C25" s="46">
        <v>24148516.460000001</v>
      </c>
      <c r="D25" s="47">
        <v>6038225.4100000001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9" t="s">
        <v>55</v>
      </c>
      <c r="V25" s="20">
        <v>1</v>
      </c>
      <c r="W25" s="46">
        <v>3550636</v>
      </c>
      <c r="X25" s="47">
        <v>1495004.8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9" t="s">
        <v>149</v>
      </c>
      <c r="BE25" s="20">
        <v>1</v>
      </c>
      <c r="BF25" s="39">
        <v>0</v>
      </c>
      <c r="BG25" s="40">
        <v>0</v>
      </c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9" t="s">
        <v>274</v>
      </c>
      <c r="DM25" s="20">
        <v>9</v>
      </c>
      <c r="DN25" s="64">
        <v>68462769.189999998</v>
      </c>
      <c r="DO25" s="65">
        <v>20510130.5</v>
      </c>
      <c r="DP25" s="1"/>
      <c r="DQ25" s="19" t="s">
        <v>287</v>
      </c>
      <c r="DR25" s="20">
        <v>2</v>
      </c>
      <c r="DS25" s="56">
        <v>6160543</v>
      </c>
      <c r="DT25" s="57">
        <v>2434783.5699999998</v>
      </c>
      <c r="DU25" s="1"/>
      <c r="DV25" s="34"/>
      <c r="DW25" s="34"/>
      <c r="DX25" s="34"/>
      <c r="DY25" s="34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5.75" thickBot="1" x14ac:dyDescent="0.3">
      <c r="A26" s="19" t="s">
        <v>10</v>
      </c>
      <c r="B26" s="20">
        <v>1</v>
      </c>
      <c r="C26" s="46">
        <v>3860744.77</v>
      </c>
      <c r="D26" s="47">
        <v>772148.8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9" t="s">
        <v>312</v>
      </c>
      <c r="V26" s="20">
        <v>1</v>
      </c>
      <c r="W26" s="39">
        <v>0</v>
      </c>
      <c r="X26" s="40">
        <v>0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9" t="s">
        <v>130</v>
      </c>
      <c r="BE26" s="20">
        <v>1</v>
      </c>
      <c r="BF26" s="46">
        <v>6361441</v>
      </c>
      <c r="BG26" s="47">
        <v>1310456.8400000001</v>
      </c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9" t="s">
        <v>275</v>
      </c>
      <c r="DM26" s="20">
        <v>1</v>
      </c>
      <c r="DN26" s="51">
        <v>0</v>
      </c>
      <c r="DO26" s="52">
        <v>0</v>
      </c>
      <c r="DP26" s="1"/>
      <c r="DQ26" s="28" t="s">
        <v>288</v>
      </c>
      <c r="DR26" s="29">
        <v>1</v>
      </c>
      <c r="DS26" s="74">
        <v>5148919</v>
      </c>
      <c r="DT26" s="75">
        <v>1927863.75</v>
      </c>
      <c r="DU26" s="1"/>
      <c r="DV26" s="34"/>
      <c r="DW26" s="34"/>
      <c r="DX26" s="34"/>
      <c r="DY26" s="34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x14ac:dyDescent="0.25">
      <c r="A27" s="19" t="s">
        <v>11</v>
      </c>
      <c r="B27" s="20">
        <v>2</v>
      </c>
      <c r="C27" s="46">
        <v>26938067.640000001</v>
      </c>
      <c r="D27" s="47">
        <v>5387613.4000000004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9" t="s">
        <v>56</v>
      </c>
      <c r="V27" s="20">
        <v>1</v>
      </c>
      <c r="W27" s="46">
        <v>7200240</v>
      </c>
      <c r="X27" s="47">
        <v>1561215.2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9" t="s">
        <v>150</v>
      </c>
      <c r="BE27" s="20">
        <v>1</v>
      </c>
      <c r="BF27" s="46">
        <v>5915454</v>
      </c>
      <c r="BG27" s="47">
        <v>747215.28</v>
      </c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9" t="s">
        <v>276</v>
      </c>
      <c r="DM27" s="20">
        <v>1</v>
      </c>
      <c r="DN27" s="64">
        <v>22986392</v>
      </c>
      <c r="DO27" s="65">
        <v>4735196.74</v>
      </c>
      <c r="DP27" s="1"/>
      <c r="DQ27" s="1"/>
      <c r="DR27" s="1"/>
      <c r="DS27" s="1"/>
      <c r="DT27" s="1"/>
      <c r="DU27" s="1"/>
      <c r="DV27" s="34"/>
      <c r="DW27" s="34"/>
      <c r="DX27" s="34"/>
      <c r="DY27" s="34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x14ac:dyDescent="0.25">
      <c r="A28" s="19" t="s">
        <v>32</v>
      </c>
      <c r="B28" s="20">
        <v>3</v>
      </c>
      <c r="C28" s="46">
        <v>13097563.66</v>
      </c>
      <c r="D28" s="47">
        <v>2619512.2000000002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9" t="s">
        <v>335</v>
      </c>
      <c r="V28" s="20">
        <v>1</v>
      </c>
      <c r="W28" s="39">
        <v>0</v>
      </c>
      <c r="X28" s="40">
        <v>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9" t="s">
        <v>160</v>
      </c>
      <c r="BE28" s="20">
        <v>3</v>
      </c>
      <c r="BF28" s="46">
        <v>10400898.42</v>
      </c>
      <c r="BG28" s="47">
        <v>2080179.4</v>
      </c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9" t="s">
        <v>277</v>
      </c>
      <c r="DM28" s="20">
        <v>3</v>
      </c>
      <c r="DN28" s="51">
        <v>0</v>
      </c>
      <c r="DO28" s="52">
        <v>0</v>
      </c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x14ac:dyDescent="0.25">
      <c r="A29" s="19" t="s">
        <v>12</v>
      </c>
      <c r="B29" s="20">
        <v>1</v>
      </c>
      <c r="C29" s="39">
        <v>0</v>
      </c>
      <c r="D29" s="40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9" t="s">
        <v>68</v>
      </c>
      <c r="V29" s="20">
        <v>3</v>
      </c>
      <c r="W29" s="46">
        <v>8660957</v>
      </c>
      <c r="X29" s="47">
        <v>1878060.38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9" t="s">
        <v>161</v>
      </c>
      <c r="BE29" s="20">
        <v>1</v>
      </c>
      <c r="BF29" s="46">
        <v>9564969</v>
      </c>
      <c r="BG29" s="47">
        <v>1912993.8</v>
      </c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9" t="s">
        <v>279</v>
      </c>
      <c r="DM29" s="20">
        <v>1</v>
      </c>
      <c r="DN29" s="64">
        <v>4389244</v>
      </c>
      <c r="DO29" s="65">
        <v>951422.12</v>
      </c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x14ac:dyDescent="0.25">
      <c r="A30" s="19" t="s">
        <v>13</v>
      </c>
      <c r="B30" s="20">
        <v>3</v>
      </c>
      <c r="C30" s="46">
        <v>11527580.720000001</v>
      </c>
      <c r="D30" s="47">
        <v>2305534.7999999998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9" t="s">
        <v>69</v>
      </c>
      <c r="V30" s="20">
        <v>1</v>
      </c>
      <c r="W30" s="39">
        <v>0</v>
      </c>
      <c r="X30" s="40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9" t="s">
        <v>162</v>
      </c>
      <c r="BE30" s="20">
        <v>2</v>
      </c>
      <c r="BF30" s="46">
        <v>5661202</v>
      </c>
      <c r="BG30" s="47">
        <v>1208897.18</v>
      </c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9" t="s">
        <v>278</v>
      </c>
      <c r="DM30" s="20">
        <v>5</v>
      </c>
      <c r="DN30" s="64">
        <v>37069432.68</v>
      </c>
      <c r="DO30" s="65">
        <v>13144895.470000001</v>
      </c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x14ac:dyDescent="0.25">
      <c r="A31" s="19" t="s">
        <v>14</v>
      </c>
      <c r="B31" s="20">
        <v>1</v>
      </c>
      <c r="C31" s="39">
        <v>0</v>
      </c>
      <c r="D31" s="40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9" t="s">
        <v>57</v>
      </c>
      <c r="V31" s="20">
        <v>1</v>
      </c>
      <c r="W31" s="39">
        <v>0</v>
      </c>
      <c r="X31" s="40"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9" t="s">
        <v>151</v>
      </c>
      <c r="BE31" s="20">
        <v>1</v>
      </c>
      <c r="BF31" s="39">
        <v>0</v>
      </c>
      <c r="BG31" s="40">
        <v>0</v>
      </c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9" t="s">
        <v>280</v>
      </c>
      <c r="DM31" s="20">
        <v>1</v>
      </c>
      <c r="DN31" s="64">
        <v>4349138</v>
      </c>
      <c r="DO31" s="65">
        <v>895922.42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x14ac:dyDescent="0.25">
      <c r="A32" s="19" t="s">
        <v>33</v>
      </c>
      <c r="B32" s="20">
        <v>1</v>
      </c>
      <c r="C32" s="46">
        <v>5575282.9699999997</v>
      </c>
      <c r="D32" s="47">
        <v>1115056.3999999999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9" t="s">
        <v>70</v>
      </c>
      <c r="V32" s="20">
        <v>8</v>
      </c>
      <c r="W32" s="46">
        <v>38625984</v>
      </c>
      <c r="X32" s="47">
        <v>9725646.4100000001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9" t="s">
        <v>163</v>
      </c>
      <c r="BE32" s="20">
        <v>3</v>
      </c>
      <c r="BF32" s="46">
        <v>3065186.7</v>
      </c>
      <c r="BG32" s="47">
        <v>398022.6</v>
      </c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9" t="s">
        <v>327</v>
      </c>
      <c r="DM32" s="20">
        <v>1</v>
      </c>
      <c r="DN32" s="64">
        <v>2758924.84</v>
      </c>
      <c r="DO32" s="65">
        <v>410952.79</v>
      </c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x14ac:dyDescent="0.25">
      <c r="A33" s="19" t="s">
        <v>368</v>
      </c>
      <c r="B33" s="20">
        <v>13</v>
      </c>
      <c r="C33" s="46">
        <v>52583129.859999999</v>
      </c>
      <c r="D33" s="47">
        <v>10516624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9" t="s">
        <v>71</v>
      </c>
      <c r="V33" s="20">
        <v>2</v>
      </c>
      <c r="W33" s="46">
        <v>11627105</v>
      </c>
      <c r="X33" s="47">
        <v>2520994.62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9" t="s">
        <v>152</v>
      </c>
      <c r="BE33" s="20">
        <v>3</v>
      </c>
      <c r="BF33" s="46">
        <v>16861246</v>
      </c>
      <c r="BG33" s="47">
        <v>3473416.65</v>
      </c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9" t="s">
        <v>281</v>
      </c>
      <c r="DM33" s="20">
        <v>3</v>
      </c>
      <c r="DN33" s="64">
        <v>31234934</v>
      </c>
      <c r="DO33" s="65">
        <v>9283265.9399999995</v>
      </c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5.75" thickBot="1" x14ac:dyDescent="0.3">
      <c r="A34" s="19" t="s">
        <v>363</v>
      </c>
      <c r="B34" s="20">
        <v>1</v>
      </c>
      <c r="C34" s="39" t="s">
        <v>344</v>
      </c>
      <c r="D34" s="47">
        <v>844865.6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9" t="s">
        <v>72</v>
      </c>
      <c r="V34" s="20">
        <v>5</v>
      </c>
      <c r="W34" s="46">
        <v>28991055</v>
      </c>
      <c r="X34" s="47">
        <v>7286884.3399999999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9" t="s">
        <v>137</v>
      </c>
      <c r="BE34" s="20">
        <v>1</v>
      </c>
      <c r="BF34" s="46">
        <v>4452122.1900000004</v>
      </c>
      <c r="BG34" s="47">
        <v>890424.4</v>
      </c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28" t="s">
        <v>282</v>
      </c>
      <c r="DM34" s="29">
        <v>2</v>
      </c>
      <c r="DN34" s="66">
        <v>11720533.130000001</v>
      </c>
      <c r="DO34" s="67">
        <v>3205635.54</v>
      </c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x14ac:dyDescent="0.25">
      <c r="A35" s="19" t="s">
        <v>309</v>
      </c>
      <c r="B35" s="20">
        <v>1</v>
      </c>
      <c r="C35" s="46">
        <v>2821445.4</v>
      </c>
      <c r="D35" s="47">
        <v>564289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2" t="s">
        <v>73</v>
      </c>
      <c r="V35" s="33">
        <v>5</v>
      </c>
      <c r="W35" s="72">
        <v>37927234</v>
      </c>
      <c r="X35" s="73">
        <v>8290955.4100000001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9" t="s">
        <v>138</v>
      </c>
      <c r="BE35" s="20">
        <v>1</v>
      </c>
      <c r="BF35" s="46">
        <v>7342677.04</v>
      </c>
      <c r="BG35" s="47">
        <v>1386122.3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5.75" thickBot="1" x14ac:dyDescent="0.3">
      <c r="A36" s="19" t="s">
        <v>15</v>
      </c>
      <c r="B36" s="20">
        <v>1</v>
      </c>
      <c r="C36" s="46">
        <v>5855623.9100000001</v>
      </c>
      <c r="D36" s="47">
        <v>1086610.24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8" t="s">
        <v>336</v>
      </c>
      <c r="V36" s="29">
        <v>1</v>
      </c>
      <c r="W36" s="83">
        <v>3663442</v>
      </c>
      <c r="X36" s="84">
        <v>754664.93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9" t="s">
        <v>125</v>
      </c>
      <c r="BE36" s="20">
        <v>3</v>
      </c>
      <c r="BF36" s="46">
        <v>8692247</v>
      </c>
      <c r="BG36" s="47">
        <v>3297577.89</v>
      </c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x14ac:dyDescent="0.25">
      <c r="A37" s="19" t="s">
        <v>16</v>
      </c>
      <c r="B37" s="20">
        <v>4</v>
      </c>
      <c r="C37" s="46">
        <v>30582342</v>
      </c>
      <c r="D37" s="47">
        <v>6299962.4199999999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9" t="s">
        <v>139</v>
      </c>
      <c r="BE37" s="20">
        <v>2</v>
      </c>
      <c r="BF37" s="79">
        <v>6609079.4800000004</v>
      </c>
      <c r="BG37" s="80">
        <v>1321815.3999999999</v>
      </c>
      <c r="BH37" s="1"/>
      <c r="BI37" s="1"/>
      <c r="BJ37" s="1"/>
      <c r="BK37" s="1"/>
      <c r="BL37" s="87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x14ac:dyDescent="0.25">
      <c r="A38" s="19" t="s">
        <v>362</v>
      </c>
      <c r="B38" s="20">
        <v>26</v>
      </c>
      <c r="C38" s="46">
        <v>446017495.10000002</v>
      </c>
      <c r="D38" s="47">
        <v>153235261.97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9" t="s">
        <v>140</v>
      </c>
      <c r="BE38" s="20">
        <v>6</v>
      </c>
      <c r="BF38" s="79">
        <v>23618908.760000002</v>
      </c>
      <c r="BG38" s="80">
        <v>5114379.75</v>
      </c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x14ac:dyDescent="0.25">
      <c r="A39" s="19" t="s">
        <v>17</v>
      </c>
      <c r="B39" s="20">
        <v>5</v>
      </c>
      <c r="C39" s="46">
        <v>25847599.289999999</v>
      </c>
      <c r="D39" s="47">
        <v>5169519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9" t="s">
        <v>146</v>
      </c>
      <c r="BE39" s="20">
        <v>5</v>
      </c>
      <c r="BF39" s="79">
        <v>59038777.799999997</v>
      </c>
      <c r="BG39" s="80">
        <v>16857887.960000001</v>
      </c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x14ac:dyDescent="0.25">
      <c r="A40" s="19" t="s">
        <v>18</v>
      </c>
      <c r="B40" s="20">
        <v>1</v>
      </c>
      <c r="C40" s="46">
        <v>4118556.28</v>
      </c>
      <c r="D40" s="47">
        <v>823710.8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9" t="s">
        <v>164</v>
      </c>
      <c r="BE40" s="20">
        <v>1</v>
      </c>
      <c r="BF40" s="79">
        <v>4284562</v>
      </c>
      <c r="BG40" s="80">
        <v>882619.77</v>
      </c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x14ac:dyDescent="0.25">
      <c r="A41" s="19" t="s">
        <v>19</v>
      </c>
      <c r="B41" s="20">
        <v>2</v>
      </c>
      <c r="C41" s="46">
        <v>3799966.46</v>
      </c>
      <c r="D41" s="40" t="s">
        <v>343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9" t="s">
        <v>141</v>
      </c>
      <c r="BE41" s="20">
        <v>1</v>
      </c>
      <c r="BF41" s="79">
        <v>6936709</v>
      </c>
      <c r="BG41" s="80">
        <v>2597249.9</v>
      </c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x14ac:dyDescent="0.25">
      <c r="A42" s="19" t="s">
        <v>20</v>
      </c>
      <c r="B42" s="20">
        <v>16</v>
      </c>
      <c r="C42" s="46">
        <v>87159618.739999995</v>
      </c>
      <c r="D42" s="47">
        <v>17012224.010000002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9" t="s">
        <v>165</v>
      </c>
      <c r="BE42" s="20">
        <v>6</v>
      </c>
      <c r="BF42" s="79">
        <v>23618394.09</v>
      </c>
      <c r="BG42" s="80">
        <v>4080623.18</v>
      </c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x14ac:dyDescent="0.25">
      <c r="A43" s="19" t="s">
        <v>21</v>
      </c>
      <c r="B43" s="20">
        <v>1</v>
      </c>
      <c r="C43" s="46">
        <v>4456997.9800000004</v>
      </c>
      <c r="D43" s="47">
        <v>891399.4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9" t="s">
        <v>166</v>
      </c>
      <c r="BE43" s="20">
        <v>1</v>
      </c>
      <c r="BF43" s="39">
        <v>0</v>
      </c>
      <c r="BG43" s="40">
        <v>0</v>
      </c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x14ac:dyDescent="0.25">
      <c r="A44" s="19" t="s">
        <v>329</v>
      </c>
      <c r="B44" s="20">
        <v>1</v>
      </c>
      <c r="C44" s="39" t="s">
        <v>351</v>
      </c>
      <c r="D44" s="47">
        <v>1352710.12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9" t="s">
        <v>153</v>
      </c>
      <c r="BE44" s="20">
        <v>3</v>
      </c>
      <c r="BF44" s="79">
        <v>16109290</v>
      </c>
      <c r="BG44" s="80">
        <v>4340048.4000000004</v>
      </c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x14ac:dyDescent="0.25">
      <c r="A45" s="19" t="s">
        <v>22</v>
      </c>
      <c r="B45" s="20">
        <v>1</v>
      </c>
      <c r="C45" s="46">
        <v>4260245.95</v>
      </c>
      <c r="D45" s="47">
        <v>852049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9" t="s">
        <v>154</v>
      </c>
      <c r="BE45" s="20">
        <v>2</v>
      </c>
      <c r="BF45" s="79">
        <v>10829138</v>
      </c>
      <c r="BG45" s="80">
        <v>2230802.41</v>
      </c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x14ac:dyDescent="0.25">
      <c r="A46" s="19" t="s">
        <v>369</v>
      </c>
      <c r="B46" s="20">
        <v>2</v>
      </c>
      <c r="C46" s="46">
        <v>9068769.7799999993</v>
      </c>
      <c r="D46" s="47">
        <v>1813753.8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9" t="s">
        <v>129</v>
      </c>
      <c r="BE46" s="20">
        <v>5</v>
      </c>
      <c r="BF46" s="79">
        <v>23399331.510000002</v>
      </c>
      <c r="BG46" s="80">
        <v>4877360.26</v>
      </c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x14ac:dyDescent="0.25">
      <c r="A47" s="19" t="s">
        <v>23</v>
      </c>
      <c r="B47" s="20">
        <v>2</v>
      </c>
      <c r="C47" s="46">
        <v>11787333.310000001</v>
      </c>
      <c r="D47" s="47">
        <v>37523027.979999997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9" t="s">
        <v>302</v>
      </c>
      <c r="BE47" s="20">
        <v>1</v>
      </c>
      <c r="BF47" s="79">
        <v>4199030</v>
      </c>
      <c r="BG47" s="80">
        <v>855000.17</v>
      </c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x14ac:dyDescent="0.25">
      <c r="A48" s="19" t="s">
        <v>24</v>
      </c>
      <c r="B48" s="20">
        <v>1</v>
      </c>
      <c r="C48" s="46">
        <v>4697087.26</v>
      </c>
      <c r="D48" s="47">
        <v>339417.4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9" t="s">
        <v>27</v>
      </c>
      <c r="BE48" s="20">
        <v>2</v>
      </c>
      <c r="BF48" s="79">
        <v>4716821.46</v>
      </c>
      <c r="BG48" s="80">
        <v>943364.2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x14ac:dyDescent="0.25">
      <c r="A49" s="19" t="s">
        <v>370</v>
      </c>
      <c r="B49" s="20">
        <v>13</v>
      </c>
      <c r="C49" s="46">
        <v>62488762.810000002</v>
      </c>
      <c r="D49" s="47">
        <v>12497750.800000001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9" t="s">
        <v>142</v>
      </c>
      <c r="BE49" s="20">
        <v>4</v>
      </c>
      <c r="BF49" s="79">
        <v>16154832.08</v>
      </c>
      <c r="BG49" s="80">
        <v>4783817.7300000004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x14ac:dyDescent="0.25">
      <c r="A50" s="19" t="s">
        <v>360</v>
      </c>
      <c r="B50" s="20">
        <v>1</v>
      </c>
      <c r="C50" s="39">
        <v>0</v>
      </c>
      <c r="D50" s="40"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9" t="s">
        <v>143</v>
      </c>
      <c r="BE50" s="20">
        <v>8</v>
      </c>
      <c r="BF50" s="79">
        <v>48120177.210000001</v>
      </c>
      <c r="BG50" s="80">
        <v>15901343.58</v>
      </c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x14ac:dyDescent="0.25">
      <c r="A51" s="19" t="s">
        <v>361</v>
      </c>
      <c r="B51" s="20">
        <v>1</v>
      </c>
      <c r="C51" s="46">
        <v>6422961.3399999999</v>
      </c>
      <c r="D51" s="47">
        <v>1284592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9" t="s">
        <v>167</v>
      </c>
      <c r="BE51" s="20">
        <v>3</v>
      </c>
      <c r="BF51" s="79">
        <v>10439962</v>
      </c>
      <c r="BG51" s="80">
        <v>2150632.17</v>
      </c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5">
      <c r="A52" s="19" t="s">
        <v>25</v>
      </c>
      <c r="B52" s="20">
        <v>2</v>
      </c>
      <c r="C52" s="46">
        <v>8422601.8699999992</v>
      </c>
      <c r="D52" s="47">
        <v>1684520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9" t="s">
        <v>144</v>
      </c>
      <c r="BE52" s="20">
        <v>1</v>
      </c>
      <c r="BF52" s="79">
        <v>4155211.4</v>
      </c>
      <c r="BG52" s="80">
        <v>831042.2</v>
      </c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x14ac:dyDescent="0.25">
      <c r="A53" s="19" t="s">
        <v>26</v>
      </c>
      <c r="B53" s="20">
        <v>3</v>
      </c>
      <c r="C53" s="72">
        <v>12821496.83</v>
      </c>
      <c r="D53" s="73">
        <v>2485156.67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9" t="s">
        <v>155</v>
      </c>
      <c r="BE53" s="20">
        <v>2</v>
      </c>
      <c r="BF53" s="79">
        <v>10118278.73</v>
      </c>
      <c r="BG53" s="80">
        <v>2023655.2</v>
      </c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x14ac:dyDescent="0.25">
      <c r="A54" s="19" t="s">
        <v>27</v>
      </c>
      <c r="B54" s="33">
        <v>1</v>
      </c>
      <c r="C54" s="72" t="s">
        <v>352</v>
      </c>
      <c r="D54" s="73">
        <v>907055.69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9" t="s">
        <v>168</v>
      </c>
      <c r="BE54" s="20">
        <v>6</v>
      </c>
      <c r="BF54" s="79">
        <v>12847314.609999999</v>
      </c>
      <c r="BG54" s="80">
        <v>2542870.17</v>
      </c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ht="15.75" thickBot="1" x14ac:dyDescent="0.3">
      <c r="A55" s="28" t="s">
        <v>28</v>
      </c>
      <c r="B55" s="29">
        <v>5</v>
      </c>
      <c r="C55" s="83">
        <v>33668359.369999997</v>
      </c>
      <c r="D55" s="84">
        <v>7805672.3200000003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28" t="s">
        <v>169</v>
      </c>
      <c r="BE55" s="29">
        <v>4</v>
      </c>
      <c r="BF55" s="81" t="s">
        <v>354</v>
      </c>
      <c r="BG55" s="82">
        <v>3797807</v>
      </c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x14ac:dyDescent="0.25">
      <c r="A56" s="1"/>
      <c r="B56" s="1"/>
      <c r="C56" s="9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</sheetData>
  <sortState ref="DV5:DY6">
    <sortCondition ref="DV5"/>
  </sortState>
  <mergeCells count="3">
    <mergeCell ref="H18:I18"/>
    <mergeCell ref="E1:J1"/>
    <mergeCell ref="E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Marin Jaramillo</dc:creator>
  <cp:lastModifiedBy>Carlos Andres Roldan Alzate</cp:lastModifiedBy>
  <dcterms:created xsi:type="dcterms:W3CDTF">2014-01-28T14:28:03Z</dcterms:created>
  <dcterms:modified xsi:type="dcterms:W3CDTF">2014-12-17T16:58:16Z</dcterms:modified>
</cp:coreProperties>
</file>